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7290" windowWidth="28830" windowHeight="7335" tabRatio="725" activeTab="11"/>
  </bookViews>
  <sheets>
    <sheet name="1" sheetId="2" r:id="rId1"/>
    <sheet name="2" sheetId="3" r:id="rId2"/>
    <sheet name="3" sheetId="5" r:id="rId3"/>
    <sheet name="4" sheetId="9" r:id="rId4"/>
    <sheet name="5" sheetId="10" r:id="rId5"/>
    <sheet name="6" sheetId="13" r:id="rId6"/>
    <sheet name="7" sheetId="12" r:id="rId7"/>
    <sheet name="8" sheetId="4" r:id="rId8"/>
    <sheet name="Technical" sheetId="1" r:id="rId9"/>
    <sheet name="Non-Technical" sheetId="6" r:id="rId10"/>
    <sheet name="Summary" sheetId="7" r:id="rId11"/>
    <sheet name="Evaluation Matrix" sheetId="14" r:id="rId12"/>
  </sheets>
  <externalReferences>
    <externalReference r:id="rId13"/>
  </externalReferences>
  <calcPr calcId="145621"/>
</workbook>
</file>

<file path=xl/calcChain.xml><?xml version="1.0" encoding="utf-8"?>
<calcChain xmlns="http://schemas.openxmlformats.org/spreadsheetml/2006/main">
  <c r="N13" i="14" l="1"/>
  <c r="O13" i="14" s="1"/>
  <c r="K13" i="14"/>
  <c r="H13" i="14"/>
  <c r="E13" i="14"/>
  <c r="B13" i="14"/>
  <c r="N12" i="14"/>
  <c r="O12" i="14" s="1"/>
  <c r="K12" i="14"/>
  <c r="H12" i="14"/>
  <c r="E12" i="14"/>
  <c r="B12" i="14"/>
  <c r="N11" i="14"/>
  <c r="O11" i="14" s="1"/>
  <c r="K11" i="14"/>
  <c r="H11" i="14"/>
  <c r="E11" i="14"/>
  <c r="B11" i="14"/>
  <c r="N10" i="14"/>
  <c r="O10" i="14" s="1"/>
  <c r="K10" i="14"/>
  <c r="H10" i="14"/>
  <c r="E10" i="14"/>
  <c r="B10" i="14"/>
  <c r="N9" i="14"/>
  <c r="O9" i="14" s="1"/>
  <c r="K9" i="14"/>
  <c r="H9" i="14"/>
  <c r="E9" i="14"/>
  <c r="B9" i="14"/>
  <c r="N8" i="14"/>
  <c r="O8" i="14" s="1"/>
  <c r="K8" i="14"/>
  <c r="H8" i="14"/>
  <c r="E8" i="14"/>
  <c r="B8" i="14"/>
  <c r="E1" i="14"/>
  <c r="I6" i="5" l="1"/>
  <c r="I4" i="5"/>
  <c r="I5" i="4" l="1"/>
  <c r="I6" i="4"/>
  <c r="I7" i="4"/>
  <c r="I8" i="4"/>
  <c r="I9" i="4"/>
  <c r="I4" i="4"/>
  <c r="I4" i="7"/>
  <c r="F6" i="7" l="1"/>
  <c r="G6" i="7"/>
  <c r="H6" i="7"/>
  <c r="C7" i="7"/>
  <c r="D8" i="7"/>
  <c r="H8" i="7"/>
  <c r="D9" i="7"/>
  <c r="F10" i="7"/>
  <c r="H10" i="7"/>
  <c r="G5" i="7"/>
  <c r="H5" i="7"/>
  <c r="B5" i="7"/>
  <c r="A8" i="7"/>
  <c r="A9" i="7"/>
  <c r="K9" i="7"/>
  <c r="A10" i="7"/>
  <c r="K10" i="7"/>
  <c r="B6" i="6"/>
  <c r="C6" i="6" s="1"/>
  <c r="B7" i="6"/>
  <c r="C7" i="6" s="1"/>
  <c r="B8" i="6"/>
  <c r="B9" i="6"/>
  <c r="C9" i="6" s="1"/>
  <c r="B10" i="6"/>
  <c r="B5" i="6"/>
  <c r="A6" i="6"/>
  <c r="A7" i="6"/>
  <c r="A8" i="6"/>
  <c r="C8" i="6"/>
  <c r="K8" i="7" s="1"/>
  <c r="A9" i="6"/>
  <c r="A10" i="6"/>
  <c r="C10" i="6"/>
  <c r="B6" i="1"/>
  <c r="B6" i="7" s="1"/>
  <c r="C6" i="1"/>
  <c r="C6" i="7" s="1"/>
  <c r="D6" i="1"/>
  <c r="D6" i="7" s="1"/>
  <c r="E6" i="1"/>
  <c r="E6" i="7" s="1"/>
  <c r="F6" i="1"/>
  <c r="G6" i="1"/>
  <c r="H6" i="1"/>
  <c r="I6" i="1"/>
  <c r="I6" i="7" s="1"/>
  <c r="B7" i="1"/>
  <c r="B7" i="7" s="1"/>
  <c r="C7" i="1"/>
  <c r="D7" i="1"/>
  <c r="D7" i="7" s="1"/>
  <c r="E7" i="1"/>
  <c r="E7" i="7" s="1"/>
  <c r="F7" i="1"/>
  <c r="F7" i="7" s="1"/>
  <c r="G7" i="1"/>
  <c r="G7" i="7" s="1"/>
  <c r="H7" i="1"/>
  <c r="H7" i="7" s="1"/>
  <c r="I7" i="1"/>
  <c r="I7" i="7" s="1"/>
  <c r="B8" i="1"/>
  <c r="B8" i="7" s="1"/>
  <c r="C8" i="1"/>
  <c r="C8" i="7" s="1"/>
  <c r="D8" i="1"/>
  <c r="E8" i="1"/>
  <c r="E8" i="7" s="1"/>
  <c r="F8" i="1"/>
  <c r="F8" i="7" s="1"/>
  <c r="G8" i="1"/>
  <c r="G8" i="7" s="1"/>
  <c r="H8" i="1"/>
  <c r="I8" i="1"/>
  <c r="I8" i="7" s="1"/>
  <c r="B9" i="1"/>
  <c r="B9" i="7" s="1"/>
  <c r="C9" i="1"/>
  <c r="C9" i="7" s="1"/>
  <c r="D9" i="1"/>
  <c r="E9" i="1"/>
  <c r="E9" i="7" s="1"/>
  <c r="F9" i="1"/>
  <c r="F9" i="7" s="1"/>
  <c r="G9" i="1"/>
  <c r="G9" i="7" s="1"/>
  <c r="H9" i="1"/>
  <c r="H9" i="7" s="1"/>
  <c r="I9" i="1"/>
  <c r="I9" i="7" s="1"/>
  <c r="B10" i="1"/>
  <c r="B10" i="7" s="1"/>
  <c r="C10" i="1"/>
  <c r="C10" i="7" s="1"/>
  <c r="D10" i="1"/>
  <c r="D10" i="7" s="1"/>
  <c r="E10" i="1"/>
  <c r="E10" i="7" s="1"/>
  <c r="F10" i="1"/>
  <c r="G10" i="1"/>
  <c r="G10" i="7" s="1"/>
  <c r="H10" i="1"/>
  <c r="I10" i="1"/>
  <c r="I10" i="7" s="1"/>
  <c r="A6" i="1"/>
  <c r="A7" i="1"/>
  <c r="A8" i="1"/>
  <c r="A9" i="1"/>
  <c r="A10" i="1"/>
  <c r="I5" i="1"/>
  <c r="I5" i="7" s="1"/>
  <c r="H5" i="1"/>
  <c r="G5" i="1"/>
  <c r="F5" i="1"/>
  <c r="F5" i="7" s="1"/>
  <c r="E5" i="1"/>
  <c r="E5" i="7" s="1"/>
  <c r="D5" i="1"/>
  <c r="D5" i="7" s="1"/>
  <c r="C5" i="1"/>
  <c r="C5" i="7" s="1"/>
  <c r="B5" i="1"/>
  <c r="C4" i="7"/>
  <c r="D4" i="7"/>
  <c r="E4" i="7"/>
  <c r="F4" i="7"/>
  <c r="G4" i="7"/>
  <c r="H4" i="7"/>
  <c r="J10" i="7" l="1"/>
  <c r="L10" i="7" s="1"/>
  <c r="J8" i="7"/>
  <c r="L8" i="7" s="1"/>
  <c r="J9" i="7"/>
  <c r="L9" i="7" s="1"/>
  <c r="J6" i="1"/>
  <c r="J9" i="1"/>
  <c r="J8" i="1"/>
  <c r="J7" i="1"/>
  <c r="J10" i="1"/>
  <c r="A2" i="7"/>
  <c r="A2" i="6"/>
  <c r="B4" i="7" l="1"/>
  <c r="K7" i="7" l="1"/>
  <c r="K6" i="7"/>
  <c r="C5" i="6"/>
  <c r="A7" i="7"/>
  <c r="A6" i="7"/>
  <c r="A5" i="7"/>
  <c r="A5" i="6"/>
  <c r="D6" i="6" l="1"/>
  <c r="D7" i="6"/>
  <c r="D8" i="6"/>
  <c r="D9" i="6"/>
  <c r="D10" i="6"/>
  <c r="D5" i="6"/>
  <c r="K5" i="7"/>
  <c r="A5" i="1" l="1"/>
  <c r="J5" i="7" l="1"/>
  <c r="L5" i="7" s="1"/>
  <c r="J6" i="7"/>
  <c r="L6" i="7" s="1"/>
  <c r="J7" i="7"/>
  <c r="L7" i="7" s="1"/>
  <c r="J5" i="1"/>
  <c r="K5" i="1" l="1"/>
  <c r="K8" i="1"/>
  <c r="K9" i="1"/>
  <c r="K6" i="1"/>
  <c r="K10" i="1"/>
  <c r="K7" i="1"/>
  <c r="M7" i="7"/>
  <c r="M8" i="7"/>
  <c r="M9" i="7"/>
  <c r="M10" i="7"/>
  <c r="M5" i="7"/>
  <c r="M6" i="7"/>
</calcChain>
</file>

<file path=xl/sharedStrings.xml><?xml version="1.0" encoding="utf-8"?>
<sst xmlns="http://schemas.openxmlformats.org/spreadsheetml/2006/main" count="171" uniqueCount="52">
  <si>
    <t xml:space="preserve">RESPONDENT SUMMARY </t>
  </si>
  <si>
    <t>Company/Vendor Name</t>
  </si>
  <si>
    <t>Average Technical Score</t>
  </si>
  <si>
    <t>Total Score</t>
  </si>
  <si>
    <t>Ranking</t>
  </si>
  <si>
    <t>Evaluator 1</t>
  </si>
  <si>
    <t>Evaluator 2</t>
  </si>
  <si>
    <t>Evaluator 3</t>
  </si>
  <si>
    <t>Evaluator 4</t>
  </si>
  <si>
    <t>Evaluator 5</t>
  </si>
  <si>
    <t>Evaluator 6</t>
  </si>
  <si>
    <t>Evaluator 7</t>
  </si>
  <si>
    <t>Company/Vendor Name:</t>
  </si>
  <si>
    <t>Criteria 1</t>
  </si>
  <si>
    <t>Criteria 2</t>
  </si>
  <si>
    <t>Criteria 3</t>
  </si>
  <si>
    <t>Criteria 4</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</si>
  <si>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</si>
  <si>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</si>
  <si>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</si>
  <si>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</si>
  <si>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</si>
  <si>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Ciber, Inc</t>
  </si>
  <si>
    <t>CLP Consulting Services</t>
  </si>
  <si>
    <t>Huron Consulting Group</t>
  </si>
  <si>
    <t>iLynx, Inc</t>
  </si>
  <si>
    <t>Oracle Platinum Partner</t>
  </si>
  <si>
    <t>The Cansler Group</t>
  </si>
  <si>
    <t>Evaluator 8</t>
  </si>
  <si>
    <t>Evaluation Summary RFP730-16014 Assistance for In-Progress Implementation of PeopleSoft Grants</t>
  </si>
  <si>
    <t xml:space="preserve">Criteria 1 </t>
  </si>
  <si>
    <t>Demonstrated ability of the Contractor to fulfill current and predicted University needs:
Respondent’s demonstrated professional experience performing the requested services in locations of similar types and size (please provide the names of current clients and the number of years that you have been providing services for each).
Respondent’s average time to respond to requests
Administrative, financial reporting, operational and management structure in place to satisfy the service requirements.
Stability and success of the Contractor’s business including but not limited to; demonstrated capability and financial resources to perform the work in the time projected. 
Responsiveness by customer support personnel
Compatibility with all versions of PeopleAdmin ATS up to and including   version 7. Demonstrated track record of Respondent upgrades to maintain compatibility with future PeopleAdmin versions.
Guaranteed turnaround time</t>
  </si>
  <si>
    <t>Proposed operational and transition plan with schedule.</t>
  </si>
  <si>
    <t>Quality assurance plan and control measures implemented and maintained by the Contractor.</t>
  </si>
  <si>
    <t>Total</t>
  </si>
  <si>
    <t>POINTS (1-5)</t>
  </si>
  <si>
    <t>WEIGHT</t>
  </si>
  <si>
    <t>SCORE</t>
  </si>
  <si>
    <t>RESPONDENT EVALUATION MATRIX</t>
  </si>
  <si>
    <t>Evaluator Name:</t>
  </si>
  <si>
    <t>Name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</si>
  <si>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</si>
  <si>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</si>
  <si>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</si>
  <si>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</si>
  <si>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</si>
  <si>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</si>
  <si>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</si>
  <si>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</si>
  <si>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</si>
  <si>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</si>
  <si>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t>Rate per eligible employee
** DO NOT EVALUATE COST Evaluator 8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</si>
</sst>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name val="Calibri"/>
      <family val="2"/>
      <scheme val="minor"/>
    </font>
    <font>
      <b/>
      <sz val="10"/>
      <color theme="1"/>
      <name val="Calibri"/>
      <family val="2"/>
      <scheme val="minor"/>
    </font>
    <font>
      <sz val="10"/>
      <name val="Calibri"/>
      <family val="2"/>
      <scheme val="minor"/>
    </font>
    <font>
      <sz val="12"/>
      <name val="Arial"/>
    </font>
    <font>
      <b/>
      <sz val="11"/>
      <name val="Calibri"/>
      <family val="2"/>
      <scheme val="minor"/>
    </font>
    <font>
      <sz val="10"/>
      <color theme="1"/>
      <name val="Calibri"/>
      <family val="2"/>
      <scheme val="minor"/>
    </font>
    <font>
      <b/>
      <sz val="10"/>
      <color rgb="FFFF0000"/>
      <name val="Calibri"/>
      <family val="2"/>
      <scheme val="minor"/>
    </font>
    <font>
      <sz val="11"/>
      <name val="Arial"/>
      <family val="2"/>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00"/>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99">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4" borderId="7" applyNumberFormat="0" applyFont="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8" fillId="6" borderId="0" applyNumberFormat="0" applyBorder="0" applyAlignment="0" applyProtection="0"/>
    <xf numFmtId="0" fontId="19" fillId="23" borderId="8" applyNumberFormat="0" applyAlignment="0" applyProtection="0"/>
    <xf numFmtId="0" fontId="20" fillId="24" borderId="9" applyNumberFormat="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10" borderId="8" applyNumberFormat="0" applyAlignment="0" applyProtection="0"/>
    <xf numFmtId="0" fontId="27" fillId="0" borderId="13" applyNumberFormat="0" applyFill="0" applyAlignment="0" applyProtection="0"/>
    <xf numFmtId="0" fontId="28" fillId="25" borderId="0" applyNumberFormat="0" applyBorder="0" applyAlignment="0" applyProtection="0"/>
    <xf numFmtId="0" fontId="15" fillId="4" borderId="7" applyNumberFormat="0" applyFont="0" applyAlignment="0" applyProtection="0"/>
    <xf numFmtId="0" fontId="29" fillId="23" borderId="14" applyNumberForma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0" borderId="0" applyNumberFormat="0" applyFill="0" applyBorder="0" applyAlignment="0" applyProtection="0"/>
    <xf numFmtId="0" fontId="10" fillId="0" borderId="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8" fillId="6" borderId="0" applyNumberFormat="0" applyBorder="0" applyAlignment="0" applyProtection="0"/>
    <xf numFmtId="0" fontId="19" fillId="23" borderId="8" applyNumberFormat="0" applyAlignment="0" applyProtection="0"/>
    <xf numFmtId="0" fontId="20" fillId="24" borderId="9" applyNumberFormat="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10" borderId="8" applyNumberFormat="0" applyAlignment="0" applyProtection="0"/>
    <xf numFmtId="0" fontId="27" fillId="0" borderId="13" applyNumberFormat="0" applyFill="0" applyAlignment="0" applyProtection="0"/>
    <xf numFmtId="0" fontId="28" fillId="25" borderId="0" applyNumberFormat="0" applyBorder="0" applyAlignment="0" applyProtection="0"/>
    <xf numFmtId="0" fontId="29" fillId="23" borderId="14" applyNumberForma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0" borderId="0" applyNumberFormat="0" applyFill="0" applyBorder="0" applyAlignment="0" applyProtection="0"/>
    <xf numFmtId="0" fontId="14" fillId="0" borderId="0"/>
    <xf numFmtId="0" fontId="14" fillId="4" borderId="7"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12">
    <xf numFmtId="0" fontId="0" fillId="0" borderId="0" xfId="0"/>
    <xf numFmtId="0" fontId="13" fillId="0" borderId="0" xfId="0" applyFont="1"/>
    <xf numFmtId="0" fontId="13" fillId="0" borderId="0" xfId="0" applyFont="1" applyBorder="1"/>
    <xf numFmtId="0" fontId="12" fillId="0" borderId="1" xfId="0" applyFont="1" applyBorder="1" applyAlignment="1">
      <alignment horizontal="center" vertical="center"/>
    </xf>
    <xf numFmtId="0" fontId="12" fillId="0" borderId="2" xfId="0" applyFont="1" applyFill="1" applyBorder="1" applyAlignment="1">
      <alignment horizontal="center" vertical="center" textRotation="90" wrapText="1"/>
    </xf>
    <xf numFmtId="0" fontId="12" fillId="0" borderId="2" xfId="0" applyFont="1" applyBorder="1" applyAlignment="1">
      <alignment horizontal="center" vertical="center" wrapText="1"/>
    </xf>
    <xf numFmtId="0" fontId="12" fillId="3" borderId="3" xfId="0" applyFont="1" applyFill="1" applyBorder="1" applyAlignment="1">
      <alignment horizontal="center" vertical="center"/>
    </xf>
    <xf numFmtId="0" fontId="12" fillId="0" borderId="0" xfId="0" applyFont="1" applyAlignment="1">
      <alignment horizontal="center" vertical="center"/>
    </xf>
    <xf numFmtId="0" fontId="13" fillId="0" borderId="4" xfId="0" applyFont="1" applyFill="1" applyBorder="1" applyAlignment="1">
      <alignment horizontal="center"/>
    </xf>
    <xf numFmtId="4" fontId="13" fillId="0" borderId="5" xfId="0" applyNumberFormat="1" applyFont="1" applyBorder="1"/>
    <xf numFmtId="0" fontId="13" fillId="3" borderId="6" xfId="0" applyFont="1" applyFill="1" applyBorder="1" applyAlignment="1">
      <alignment horizontal="center"/>
    </xf>
    <xf numFmtId="0" fontId="33" fillId="0" borderId="2" xfId="0" applyFont="1" applyFill="1" applyBorder="1" applyAlignment="1">
      <alignment horizontal="center" vertical="center" textRotation="90" wrapText="1"/>
    </xf>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0" fillId="0" borderId="0" xfId="0" applyBorder="1"/>
    <xf numFmtId="0" fontId="12" fillId="0" borderId="0" xfId="0" applyFont="1" applyBorder="1" applyAlignment="1"/>
    <xf numFmtId="0" fontId="0" fillId="0" borderId="0" xfId="0"/>
    <xf numFmtId="0" fontId="33" fillId="0" borderId="2" xfId="0" applyFont="1" applyBorder="1" applyAlignment="1">
      <alignment horizontal="center" vertical="center" wrapText="1"/>
    </xf>
    <xf numFmtId="4" fontId="34" fillId="0" borderId="5" xfId="0" applyNumberFormat="1" applyFont="1" applyBorder="1"/>
    <xf numFmtId="0" fontId="36" fillId="3" borderId="16" xfId="97" applyFont="1" applyFill="1" applyBorder="1" applyAlignment="1">
      <alignment horizontal="center"/>
    </xf>
    <xf numFmtId="0" fontId="37" fillId="0" borderId="0" xfId="0" applyFont="1"/>
    <xf numFmtId="0" fontId="37" fillId="3" borderId="0" xfId="0"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0" applyFont="1"/>
    <xf numFmtId="0" fontId="37" fillId="3" borderId="0" xfId="0" applyFont="1" applyFill="1"/>
    <xf numFmtId="0" fontId="35" fillId="0" borderId="16" xfId="97" applyFont="1" applyBorder="1" applyAlignment="1">
      <alignment horizontal="center"/>
    </xf>
    <xf numFmtId="0" fontId="0" fillId="0" borderId="0" xfId="0"/>
    <xf numFmtId="0" fontId="0" fillId="0" borderId="0" xfId="0" applyBorder="1"/>
    <xf numFmtId="0" fontId="12" fillId="0" borderId="0" xfId="0" applyFont="1" applyBorder="1" applyAlignment="1"/>
    <xf numFmtId="0" fontId="36" fillId="3" borderId="16" xfId="97" applyFont="1" applyFill="1" applyBorder="1" applyAlignment="1">
      <alignment horizontal="center"/>
    </xf>
    <xf numFmtId="0" fontId="37" fillId="0" borderId="0" xfId="0" applyFont="1"/>
    <xf numFmtId="0" fontId="37" fillId="3" borderId="0" xfId="0"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2" applyFont="1"/>
    <xf numFmtId="0" fontId="37" fillId="3" borderId="0" xfId="2"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2" applyFont="1"/>
    <xf numFmtId="0" fontId="37" fillId="3" borderId="0" xfId="2"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2" applyFont="1"/>
    <xf numFmtId="0" fontId="37" fillId="3" borderId="0" xfId="2" applyFont="1" applyFill="1"/>
    <xf numFmtId="0" fontId="35" fillId="0" borderId="16" xfId="97" applyFont="1" applyBorder="1" applyAlignment="1">
      <alignment horizontal="center"/>
    </xf>
    <xf numFmtId="0" fontId="36" fillId="3" borderId="16" xfId="97" applyFont="1" applyFill="1" applyBorder="1" applyAlignment="1">
      <alignment horizontal="center"/>
    </xf>
    <xf numFmtId="0" fontId="37" fillId="0" borderId="0" xfId="2" applyFont="1"/>
    <xf numFmtId="0" fontId="37" fillId="3" borderId="0" xfId="2" applyFont="1" applyFill="1"/>
    <xf numFmtId="0" fontId="35" fillId="0" borderId="16" xfId="97" applyFont="1" applyBorder="1" applyAlignment="1">
      <alignment horizontal="center"/>
    </xf>
    <xf numFmtId="0" fontId="36" fillId="3" borderId="16" xfId="98" applyFont="1" applyFill="1" applyBorder="1" applyAlignment="1">
      <alignment horizontal="center"/>
    </xf>
    <xf numFmtId="0" fontId="37" fillId="0" borderId="0" xfId="0" applyFont="1"/>
    <xf numFmtId="0" fontId="37" fillId="3" borderId="0" xfId="0" applyFont="1" applyFill="1"/>
    <xf numFmtId="0" fontId="35" fillId="0" borderId="16" xfId="98" applyFont="1" applyBorder="1" applyAlignment="1">
      <alignment horizontal="center"/>
    </xf>
    <xf numFmtId="0" fontId="12" fillId="0" borderId="0" xfId="0" applyFont="1" applyBorder="1" applyAlignment="1">
      <alignment horizontal="center"/>
    </xf>
    <xf numFmtId="0" fontId="12" fillId="2" borderId="0" xfId="0" applyFont="1" applyFill="1" applyBorder="1" applyAlignment="1">
      <alignment horizontal="center" vertical="center" wrapText="1"/>
    </xf>
    <xf numFmtId="0" fontId="35" fillId="0" borderId="0" xfId="0" applyFont="1" applyAlignment="1">
      <alignment horizontal="center"/>
    </xf>
    <xf numFmtId="0" fontId="36" fillId="0" borderId="16" xfId="97" applyFont="1" applyBorder="1" applyAlignment="1">
      <alignment horizontal="center"/>
    </xf>
    <xf numFmtId="0" fontId="35" fillId="0" borderId="0" xfId="2" applyFont="1" applyAlignment="1">
      <alignment horizontal="center"/>
    </xf>
    <xf numFmtId="0" fontId="36" fillId="0" borderId="16" xfId="98" applyFont="1" applyBorder="1" applyAlignment="1">
      <alignment horizontal="center"/>
    </xf>
    <xf numFmtId="0" fontId="12" fillId="0" borderId="0" xfId="0" applyFont="1" applyAlignment="1">
      <alignment horizontal="center"/>
    </xf>
    <xf numFmtId="0" fontId="12" fillId="2" borderId="0" xfId="0" applyFont="1" applyFill="1" applyAlignment="1">
      <alignment horizontal="center" vertical="center" wrapText="1"/>
    </xf>
    <xf numFmtId="0" fontId="38" fillId="0" borderId="0" xfId="0" applyFont="1"/>
    <xf numFmtId="0" fontId="39" fillId="0" borderId="17" xfId="0" applyFont="1" applyBorder="1" applyAlignment="1">
      <alignment horizontal="center"/>
    </xf>
    <xf numFmtId="0" fontId="40" fillId="0" borderId="0" xfId="4" applyFont="1"/>
    <xf numFmtId="0" fontId="41" fillId="0" borderId="18" xfId="4" applyFont="1" applyFill="1" applyBorder="1" applyAlignment="1">
      <alignment horizontal="left" vertical="center" wrapText="1"/>
    </xf>
    <xf numFmtId="0" fontId="41" fillId="0" borderId="19" xfId="4" applyFont="1" applyFill="1" applyBorder="1" applyAlignment="1">
      <alignment horizontal="left" vertical="center" wrapText="1"/>
    </xf>
    <xf numFmtId="0" fontId="41" fillId="0" borderId="20" xfId="4" applyFont="1" applyFill="1" applyBorder="1" applyAlignment="1">
      <alignment horizontal="left" vertical="center" wrapText="1"/>
    </xf>
    <xf numFmtId="0" fontId="35" fillId="0" borderId="18" xfId="4" applyFont="1" applyFill="1" applyBorder="1" applyAlignment="1">
      <alignment horizontal="left" vertical="center" wrapText="1"/>
    </xf>
    <xf numFmtId="0" fontId="35" fillId="0" borderId="19" xfId="4" applyFont="1" applyFill="1" applyBorder="1" applyAlignment="1">
      <alignment horizontal="left" vertical="center" wrapText="1"/>
    </xf>
    <xf numFmtId="0" fontId="35" fillId="0" borderId="20" xfId="4" applyFont="1" applyFill="1" applyBorder="1" applyAlignment="1">
      <alignment horizontal="left" vertical="center" wrapText="1"/>
    </xf>
    <xf numFmtId="0" fontId="36" fillId="3" borderId="21" xfId="4" applyFont="1" applyFill="1" applyBorder="1" applyAlignment="1">
      <alignment horizontal="center" vertical="center"/>
    </xf>
    <xf numFmtId="0" fontId="36" fillId="0" borderId="0" xfId="4" applyFont="1" applyAlignment="1">
      <alignment horizontal="center"/>
    </xf>
    <xf numFmtId="0" fontId="35" fillId="26" borderId="22" xfId="4" applyFont="1" applyFill="1" applyBorder="1" applyAlignment="1">
      <alignment horizontal="center"/>
    </xf>
    <xf numFmtId="0" fontId="35" fillId="0" borderId="23" xfId="4" applyFont="1" applyFill="1" applyBorder="1" applyAlignment="1">
      <alignment horizontal="center"/>
    </xf>
    <xf numFmtId="0" fontId="35" fillId="27" borderId="24" xfId="4" applyFont="1" applyFill="1" applyBorder="1" applyAlignment="1">
      <alignment horizontal="center"/>
    </xf>
    <xf numFmtId="0" fontId="36" fillId="26" borderId="22" xfId="4" applyFont="1" applyFill="1" applyBorder="1" applyAlignment="1">
      <alignment horizontal="center"/>
    </xf>
    <xf numFmtId="0" fontId="36" fillId="0" borderId="23" xfId="4" applyFont="1" applyFill="1" applyBorder="1" applyAlignment="1">
      <alignment horizontal="center"/>
    </xf>
    <xf numFmtId="0" fontId="36" fillId="27" borderId="24" xfId="4" applyFont="1" applyFill="1" applyBorder="1" applyAlignment="1">
      <alignment horizontal="center"/>
    </xf>
    <xf numFmtId="0" fontId="40" fillId="0" borderId="25" xfId="4" applyFont="1" applyBorder="1" applyAlignment="1">
      <alignment horizontal="center"/>
    </xf>
    <xf numFmtId="0" fontId="14" fillId="0" borderId="26" xfId="88" applyFont="1" applyFill="1" applyBorder="1" applyAlignment="1">
      <alignment horizontal="center"/>
    </xf>
    <xf numFmtId="0" fontId="37" fillId="26" borderId="27" xfId="4" applyFont="1" applyFill="1" applyBorder="1" applyAlignment="1">
      <alignment horizontal="center"/>
    </xf>
    <xf numFmtId="0" fontId="37" fillId="0" borderId="28" xfId="4" applyFont="1" applyFill="1" applyBorder="1" applyAlignment="1">
      <alignment horizontal="center"/>
    </xf>
    <xf numFmtId="0" fontId="37" fillId="27" borderId="6" xfId="4" applyFont="1" applyFill="1" applyBorder="1" applyAlignment="1">
      <alignment horizontal="center"/>
    </xf>
    <xf numFmtId="0" fontId="40" fillId="26" borderId="27" xfId="4" applyFont="1" applyFill="1" applyBorder="1" applyAlignment="1">
      <alignment horizontal="center"/>
    </xf>
    <xf numFmtId="0" fontId="40" fillId="0" borderId="28" xfId="4" applyFont="1" applyFill="1" applyBorder="1" applyAlignment="1">
      <alignment horizontal="center"/>
    </xf>
    <xf numFmtId="0" fontId="40" fillId="27" borderId="6" xfId="4" applyFont="1" applyFill="1" applyBorder="1" applyAlignment="1">
      <alignment horizontal="center"/>
    </xf>
    <xf numFmtId="0" fontId="40" fillId="3" borderId="25" xfId="4" applyFont="1" applyFill="1" applyBorder="1" applyAlignment="1">
      <alignment horizontal="center"/>
    </xf>
    <xf numFmtId="0" fontId="12" fillId="0" borderId="0" xfId="0" applyFont="1" applyAlignment="1">
      <alignment horizontal="left"/>
    </xf>
    <xf numFmtId="0" fontId="12" fillId="0" borderId="0" xfId="0" applyFont="1" applyAlignment="1"/>
    <xf numFmtId="0" fontId="42" fillId="0" borderId="0" xfId="0" applyFont="1"/>
    <xf numFmtId="0" fontId="42" fillId="28" borderId="0" xfId="0" applyFont="1" applyFill="1" applyBorder="1" applyAlignment="1">
      <alignment horizontal="center"/>
    </xf>
    <xf numFmtId="0" fontId="14" fillId="0" borderId="0" xfId="0" applyFont="1"/>
    <xf numFmtId="0" fontId="43" fillId="0" borderId="0" xfId="0" applyFont="1" applyAlignment="1">
      <alignment horizontal="center" vertical="top" wrapText="1"/>
    </xf>
    <xf numFmtId="0" fontId="43" fillId="0" borderId="29" xfId="0" applyFont="1" applyBorder="1" applyAlignment="1">
      <alignment horizontal="center" vertical="top" wrapText="1"/>
    </xf>
    <xf numFmtId="0" fontId="43" fillId="2" borderId="30" xfId="0" applyFont="1" applyFill="1" applyBorder="1" applyAlignment="1">
      <alignment horizontal="center"/>
    </xf>
    <xf numFmtId="0" fontId="43" fillId="2" borderId="31" xfId="0" applyFont="1" applyFill="1" applyBorder="1" applyAlignment="1">
      <alignment horizontal="center"/>
    </xf>
    <xf numFmtId="0" fontId="43" fillId="2" borderId="32" xfId="0" applyFont="1" applyFill="1" applyBorder="1" applyAlignment="1">
      <alignment horizont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3"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14" fillId="0" borderId="36" xfId="0" applyFont="1" applyBorder="1" applyAlignment="1">
      <alignment horizontal="left"/>
    </xf>
    <xf numFmtId="0" fontId="14" fillId="0" borderId="37" xfId="0" applyFont="1" applyBorder="1" applyAlignment="1">
      <alignment horizontal="left"/>
    </xf>
    <xf numFmtId="0" fontId="14" fillId="0" borderId="38" xfId="0" applyFont="1" applyBorder="1" applyAlignment="1">
      <alignment horizontal="left"/>
    </xf>
  </cellXfs>
  <cellStyles count="9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11" xfId="98"/>
    <cellStyle name="Normal 4 2" xfId="47"/>
    <cellStyle name="Normal 4 3" xfId="90"/>
    <cellStyle name="Normal 4 4" xfId="91"/>
    <cellStyle name="Normal 4 5" xfId="92"/>
    <cellStyle name="Normal 4 6" xfId="93"/>
    <cellStyle name="Normal 4 7" xfId="94"/>
    <cellStyle name="Normal 4 8" xfId="95"/>
    <cellStyle name="Normal 4 9" xfId="96"/>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RCHASING/Tenner's%20Bids/FY16%20Solicitations/RFP730-16014%20Assistance%20for%20In-Progress%20Implementation%20for%20PeopleSoft%20Grants/Evaluation%20Matrix%20RFP%20730-16014%20Assistance%20for%20In-Progress%20Implementation%20of%20PeopleSoft%20Gra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 xml:space="preserve">RFP730-16014 Assistance for In-Progress Implementation of PeopleSoft Grants </v>
          </cell>
        </row>
      </sheetData>
      <sheetData sheetId="1">
        <row r="4">
          <cell r="A4" t="str">
            <v>Ciber, Inc</v>
          </cell>
        </row>
        <row r="5">
          <cell r="A5" t="str">
            <v>CLP Consulting Services</v>
          </cell>
        </row>
        <row r="6">
          <cell r="A6" t="str">
            <v>Huron Consulting Group</v>
          </cell>
        </row>
        <row r="7">
          <cell r="A7" t="str">
            <v>iLynx, Inc</v>
          </cell>
        </row>
        <row r="8">
          <cell r="A8" t="str">
            <v>Oracle Platinum Partner</v>
          </cell>
        </row>
        <row r="9">
          <cell r="A9" t="str">
            <v>The Cansler Group</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H16" sqref="H16"/>
    </sheetView>
  </sheetViews>
  <sheetFormatPr defaultRowHeight="12.75" x14ac:dyDescent="0.2"/>
  <sheetData>
    <row r="1" spans="1:12" ht="15.75" x14ac:dyDescent="0.25">
      <c r="A1" s="59" t="s">
        <v>0</v>
      </c>
      <c r="B1" s="59"/>
      <c r="C1" s="59"/>
      <c r="D1" s="59"/>
      <c r="E1" s="59"/>
      <c r="F1" s="59"/>
      <c r="G1" s="59"/>
      <c r="H1" s="59"/>
      <c r="I1" s="59"/>
    </row>
    <row r="2" spans="1:12" ht="15.75" x14ac:dyDescent="0.25">
      <c r="A2" s="14"/>
      <c r="B2" s="13"/>
      <c r="C2" s="60" t="s">
        <v>5</v>
      </c>
      <c r="D2" s="60"/>
      <c r="E2" s="60"/>
      <c r="F2" s="60"/>
      <c r="G2" s="60"/>
      <c r="H2" s="13"/>
      <c r="I2" s="12"/>
    </row>
    <row r="3" spans="1:12" x14ac:dyDescent="0.2">
      <c r="A3" s="62" t="s">
        <v>12</v>
      </c>
      <c r="B3" s="62"/>
      <c r="C3" s="62"/>
      <c r="D3" s="62"/>
      <c r="E3" s="27" t="s">
        <v>13</v>
      </c>
      <c r="F3" s="27" t="s">
        <v>14</v>
      </c>
      <c r="G3" s="27" t="s">
        <v>15</v>
      </c>
      <c r="H3" s="27" t="s">
        <v>16</v>
      </c>
      <c r="I3" s="24" t="s">
        <v>17</v>
      </c>
    </row>
    <row r="4" spans="1:12" x14ac:dyDescent="0.2">
      <c r="A4" s="61" t="s">
        <v>22</v>
      </c>
      <c r="B4" s="61"/>
      <c r="C4" s="61"/>
      <c r="D4" s="61"/>
      <c r="E4" s="25">
        <v>0</v>
      </c>
      <c r="F4" s="25">
        <v>28.8</v>
      </c>
      <c r="G4" s="25">
        <v>6</v>
      </c>
      <c r="H4" s="25">
        <v>4</v>
      </c>
      <c r="I4" s="26">
        <v>38.799999999999997</v>
      </c>
    </row>
    <row r="5" spans="1:12" x14ac:dyDescent="0.2">
      <c r="A5" s="61" t="s">
        <v>23</v>
      </c>
      <c r="B5" s="61"/>
      <c r="C5" s="61"/>
      <c r="D5" s="61"/>
      <c r="E5" s="25">
        <v>0</v>
      </c>
      <c r="F5" s="25">
        <v>24</v>
      </c>
      <c r="G5" s="25">
        <v>4</v>
      </c>
      <c r="H5" s="25">
        <v>4</v>
      </c>
      <c r="I5" s="26">
        <v>32</v>
      </c>
      <c r="L5" s="21"/>
    </row>
    <row r="6" spans="1:12" x14ac:dyDescent="0.2">
      <c r="A6" s="61" t="s">
        <v>24</v>
      </c>
      <c r="B6" s="61"/>
      <c r="C6" s="61"/>
      <c r="D6" s="61"/>
      <c r="E6" s="25">
        <v>0</v>
      </c>
      <c r="F6" s="25">
        <v>36</v>
      </c>
      <c r="G6" s="25">
        <v>9</v>
      </c>
      <c r="H6" s="25">
        <v>8</v>
      </c>
      <c r="I6" s="26">
        <v>53</v>
      </c>
      <c r="L6" s="21"/>
    </row>
    <row r="7" spans="1:12" x14ac:dyDescent="0.2">
      <c r="A7" s="61" t="s">
        <v>25</v>
      </c>
      <c r="B7" s="61"/>
      <c r="C7" s="61"/>
      <c r="D7" s="61"/>
      <c r="E7" s="25">
        <v>0</v>
      </c>
      <c r="F7" s="25">
        <v>32</v>
      </c>
      <c r="G7" s="25">
        <v>8</v>
      </c>
      <c r="H7" s="25">
        <v>9</v>
      </c>
      <c r="I7" s="26">
        <v>49</v>
      </c>
    </row>
    <row r="8" spans="1:12" x14ac:dyDescent="0.2">
      <c r="A8" s="61" t="s">
        <v>26</v>
      </c>
      <c r="B8" s="61"/>
      <c r="C8" s="61"/>
      <c r="D8" s="61"/>
      <c r="E8" s="25">
        <v>0</v>
      </c>
      <c r="F8" s="25">
        <v>30.4</v>
      </c>
      <c r="G8" s="25">
        <v>8</v>
      </c>
      <c r="H8" s="25">
        <v>7</v>
      </c>
      <c r="I8" s="26">
        <v>45.4</v>
      </c>
    </row>
    <row r="9" spans="1:12" x14ac:dyDescent="0.2">
      <c r="A9" s="61" t="s">
        <v>27</v>
      </c>
      <c r="B9" s="61"/>
      <c r="C9" s="61"/>
      <c r="D9" s="61"/>
      <c r="E9" s="25">
        <v>0</v>
      </c>
      <c r="F9" s="25">
        <v>28.8</v>
      </c>
      <c r="G9" s="25">
        <v>7</v>
      </c>
      <c r="H9" s="25">
        <v>6</v>
      </c>
      <c r="I9" s="26">
        <v>41.8</v>
      </c>
    </row>
  </sheetData>
  <mergeCells count="9">
    <mergeCell ref="A1:I1"/>
    <mergeCell ref="C2:G2"/>
    <mergeCell ref="A9:D9"/>
    <mergeCell ref="A6:D6"/>
    <mergeCell ref="A5:D5"/>
    <mergeCell ref="A3:D3"/>
    <mergeCell ref="A4:D4"/>
    <mergeCell ref="A7:D7"/>
    <mergeCell ref="A8:D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B4" sqref="B4"/>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65" t="s">
        <v>19</v>
      </c>
      <c r="B1" s="65"/>
      <c r="C1" s="65"/>
      <c r="D1" s="65"/>
    </row>
    <row r="2" spans="1:4" ht="48.75" customHeight="1" x14ac:dyDescent="0.2">
      <c r="A2" s="66" t="str">
        <f>Technical!A2</f>
        <v>Evaluation Summary RFP730-16014 Assistance for In-Progress Implementation of PeopleSoft Grants</v>
      </c>
      <c r="B2" s="66"/>
      <c r="C2" s="66"/>
      <c r="D2" s="66"/>
    </row>
    <row r="3" spans="1:4" ht="15.75" thickBot="1" x14ac:dyDescent="0.25">
      <c r="B3" s="2"/>
      <c r="C3" s="2"/>
    </row>
    <row r="4" spans="1:4" s="7" customFormat="1" ht="124.5" customHeight="1" thickBot="1" x14ac:dyDescent="0.25">
      <c r="A4" s="3" t="s">
        <v>1</v>
      </c>
      <c r="B4" s="11" t="s">
        <v>28</v>
      </c>
      <c r="C4" s="5" t="s">
        <v>20</v>
      </c>
      <c r="D4" s="6" t="s">
        <v>4</v>
      </c>
    </row>
    <row r="5" spans="1:4" ht="16.5" customHeight="1" x14ac:dyDescent="0.2">
      <c r="A5" s="8" t="str">
        <f>'8'!A4:D4</f>
        <v>Ciber, Inc</v>
      </c>
      <c r="B5" s="9">
        <f>'8'!E4</f>
        <v>24</v>
      </c>
      <c r="C5" s="9">
        <f>AVERAGE(B5)</f>
        <v>24</v>
      </c>
      <c r="D5" s="10">
        <f>RANK(C5,$C$5:$C$10,0)</f>
        <v>2</v>
      </c>
    </row>
    <row r="6" spans="1:4" ht="16.5" customHeight="1" x14ac:dyDescent="0.2">
      <c r="A6" s="8" t="str">
        <f>'8'!A5:D5</f>
        <v>CLP Consulting Services</v>
      </c>
      <c r="B6" s="9">
        <f>'8'!E5</f>
        <v>8</v>
      </c>
      <c r="C6" s="9">
        <f t="shared" ref="C6:C10" si="0">AVERAGE(B6)</f>
        <v>8</v>
      </c>
      <c r="D6" s="10">
        <f t="shared" ref="D6:D10" si="1">RANK(C6,$C$5:$C$10,0)</f>
        <v>5</v>
      </c>
    </row>
    <row r="7" spans="1:4" ht="16.5" customHeight="1" x14ac:dyDescent="0.2">
      <c r="A7" s="8" t="str">
        <f>'8'!A6:D6</f>
        <v>Huron Consulting Group</v>
      </c>
      <c r="B7" s="9">
        <f>'8'!E6</f>
        <v>40</v>
      </c>
      <c r="C7" s="9">
        <f t="shared" si="0"/>
        <v>40</v>
      </c>
      <c r="D7" s="10">
        <f t="shared" si="1"/>
        <v>1</v>
      </c>
    </row>
    <row r="8" spans="1:4" x14ac:dyDescent="0.2">
      <c r="A8" s="8" t="str">
        <f>'8'!A7:D7</f>
        <v>iLynx, Inc</v>
      </c>
      <c r="B8" s="9">
        <f>'8'!E7</f>
        <v>8</v>
      </c>
      <c r="C8" s="9">
        <f t="shared" si="0"/>
        <v>8</v>
      </c>
      <c r="D8" s="10">
        <f t="shared" si="1"/>
        <v>5</v>
      </c>
    </row>
    <row r="9" spans="1:4" x14ac:dyDescent="0.2">
      <c r="A9" s="8" t="str">
        <f>'8'!A8:D8</f>
        <v>Oracle Platinum Partner</v>
      </c>
      <c r="B9" s="9">
        <f>'8'!E8</f>
        <v>16</v>
      </c>
      <c r="C9" s="9">
        <f t="shared" si="0"/>
        <v>16</v>
      </c>
      <c r="D9" s="10">
        <f t="shared" si="1"/>
        <v>4</v>
      </c>
    </row>
    <row r="10" spans="1:4" x14ac:dyDescent="0.2">
      <c r="A10" s="8" t="str">
        <f>'8'!A9:D9</f>
        <v>The Cansler Group</v>
      </c>
      <c r="B10" s="9">
        <f>'8'!E9</f>
        <v>24</v>
      </c>
      <c r="C10" s="9">
        <f t="shared" si="0"/>
        <v>24</v>
      </c>
      <c r="D10" s="10">
        <f t="shared" si="1"/>
        <v>2</v>
      </c>
    </row>
  </sheetData>
  <mergeCells count="2">
    <mergeCell ref="A2:D2"/>
    <mergeCell ref="A1:D1"/>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I4" sqref="I4"/>
    </sheetView>
  </sheetViews>
  <sheetFormatPr defaultRowHeight="15" x14ac:dyDescent="0.2"/>
  <cols>
    <col min="1" max="1" width="42.5703125" style="1" customWidth="1"/>
    <col min="2" max="3" width="7.5703125" style="1" customWidth="1"/>
    <col min="4" max="4" width="8.28515625" style="1" bestFit="1" customWidth="1"/>
    <col min="5" max="7" width="7.5703125" style="1" customWidth="1"/>
    <col min="8" max="8" width="7" style="1" bestFit="1" customWidth="1"/>
    <col min="9" max="9" width="8.28515625" style="1" bestFit="1" customWidth="1"/>
    <col min="10" max="10" width="7.5703125" style="1" customWidth="1"/>
    <col min="11" max="11" width="10.42578125" style="1" customWidth="1"/>
    <col min="12" max="12" width="12.140625" style="1" customWidth="1"/>
    <col min="13" max="13" width="11.7109375" style="1" customWidth="1"/>
    <col min="14" max="16384" width="9.140625" style="1"/>
  </cols>
  <sheetData>
    <row r="1" spans="1:13" ht="15.75" x14ac:dyDescent="0.25">
      <c r="A1" s="65" t="s">
        <v>0</v>
      </c>
      <c r="B1" s="65"/>
      <c r="C1" s="65"/>
      <c r="D1" s="65"/>
      <c r="E1" s="65"/>
      <c r="F1" s="65"/>
      <c r="G1" s="65"/>
      <c r="H1" s="65"/>
      <c r="I1" s="65"/>
      <c r="J1" s="65"/>
      <c r="K1" s="65"/>
    </row>
    <row r="2" spans="1:13" ht="26.25" customHeight="1" x14ac:dyDescent="0.2">
      <c r="A2" s="66" t="str">
        <f>Technical!A2</f>
        <v>Evaluation Summary RFP730-16014 Assistance for In-Progress Implementation of PeopleSoft Grants</v>
      </c>
      <c r="B2" s="66"/>
      <c r="C2" s="66"/>
      <c r="D2" s="66"/>
      <c r="E2" s="66"/>
      <c r="F2" s="66"/>
      <c r="G2" s="66"/>
      <c r="H2" s="66"/>
      <c r="I2" s="66"/>
      <c r="J2" s="66"/>
      <c r="K2" s="66"/>
    </row>
    <row r="3" spans="1:13" ht="15.75" thickBot="1" x14ac:dyDescent="0.25">
      <c r="I3" s="2"/>
      <c r="J3" s="2"/>
      <c r="K3" s="2"/>
    </row>
    <row r="4" spans="1:13"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4" t="str">
        <f>Technical!H4</f>
        <v>Evaluator 7</v>
      </c>
      <c r="I4" s="11" t="str">
        <f>Technical!I4</f>
        <v>Evaluator 8</v>
      </c>
      <c r="J4" s="5" t="s">
        <v>2</v>
      </c>
      <c r="K4" s="22" t="s">
        <v>21</v>
      </c>
      <c r="L4" s="5" t="s">
        <v>3</v>
      </c>
      <c r="M4" s="6" t="s">
        <v>4</v>
      </c>
    </row>
    <row r="5" spans="1:13" ht="16.5" customHeight="1" x14ac:dyDescent="0.2">
      <c r="A5" s="8" t="str">
        <f>'8'!A4:D4</f>
        <v>Ciber, Inc</v>
      </c>
      <c r="B5" s="9">
        <f>Technical!B5</f>
        <v>38.799999999999997</v>
      </c>
      <c r="C5" s="9">
        <f>Technical!C5</f>
        <v>50.2</v>
      </c>
      <c r="D5" s="9">
        <f>Technical!D5</f>
        <v>36</v>
      </c>
      <c r="E5" s="9">
        <f>Technical!E5</f>
        <v>45</v>
      </c>
      <c r="F5" s="9">
        <f>Technical!F5</f>
        <v>42</v>
      </c>
      <c r="G5" s="9">
        <f>Technical!G5</f>
        <v>52</v>
      </c>
      <c r="H5" s="9">
        <f>Technical!H5</f>
        <v>49</v>
      </c>
      <c r="I5" s="23">
        <f>Technical!I5</f>
        <v>34</v>
      </c>
      <c r="J5" s="9">
        <f t="shared" ref="J5:J10" si="0">AVERAGE(B5:I5)</f>
        <v>43.375</v>
      </c>
      <c r="K5" s="23">
        <f>'Non-Technical'!C5</f>
        <v>24</v>
      </c>
      <c r="L5" s="9">
        <f t="shared" ref="L5:L7" si="1">J5+K5</f>
        <v>67.375</v>
      </c>
      <c r="M5" s="10">
        <f>RANK(L5,$L$5:$L$10,0)</f>
        <v>2</v>
      </c>
    </row>
    <row r="6" spans="1:13" ht="16.5" customHeight="1" x14ac:dyDescent="0.2">
      <c r="A6" s="8" t="str">
        <f>'8'!A5:D5</f>
        <v>CLP Consulting Services</v>
      </c>
      <c r="B6" s="9">
        <f>Technical!B6</f>
        <v>32</v>
      </c>
      <c r="C6" s="9">
        <f>Technical!C6</f>
        <v>34.6</v>
      </c>
      <c r="D6" s="9">
        <f>Technical!D6</f>
        <v>0</v>
      </c>
      <c r="E6" s="9">
        <f>Technical!E6</f>
        <v>39</v>
      </c>
      <c r="F6" s="9">
        <f>Technical!F6</f>
        <v>28</v>
      </c>
      <c r="G6" s="9">
        <f>Technical!G6</f>
        <v>26</v>
      </c>
      <c r="H6" s="9">
        <f>Technical!H6</f>
        <v>35</v>
      </c>
      <c r="I6" s="23">
        <f>Technical!I6</f>
        <v>12</v>
      </c>
      <c r="J6" s="9">
        <f t="shared" si="0"/>
        <v>25.824999999999999</v>
      </c>
      <c r="K6" s="23">
        <f>'Non-Technical'!C6</f>
        <v>8</v>
      </c>
      <c r="L6" s="9">
        <f t="shared" si="1"/>
        <v>33.825000000000003</v>
      </c>
      <c r="M6" s="10">
        <f t="shared" ref="M6:M10" si="2">RANK(L6,$L$5:$L$10,0)</f>
        <v>6</v>
      </c>
    </row>
    <row r="7" spans="1:13" ht="16.5" customHeight="1" x14ac:dyDescent="0.2">
      <c r="A7" s="8" t="str">
        <f>'8'!A6:D6</f>
        <v>Huron Consulting Group</v>
      </c>
      <c r="B7" s="9">
        <f>Technical!B7</f>
        <v>53</v>
      </c>
      <c r="C7" s="9">
        <f>Technical!C7</f>
        <v>56.4</v>
      </c>
      <c r="D7" s="9">
        <f>Technical!D7</f>
        <v>60</v>
      </c>
      <c r="E7" s="9">
        <f>Technical!E7</f>
        <v>54</v>
      </c>
      <c r="F7" s="9">
        <f>Technical!F7</f>
        <v>54</v>
      </c>
      <c r="G7" s="9">
        <f>Technical!G7</f>
        <v>60</v>
      </c>
      <c r="H7" s="9">
        <f>Technical!H7</f>
        <v>52.8</v>
      </c>
      <c r="I7" s="23">
        <f>Technical!I7</f>
        <v>60</v>
      </c>
      <c r="J7" s="9">
        <f t="shared" si="0"/>
        <v>56.274999999999999</v>
      </c>
      <c r="K7" s="23">
        <f>'Non-Technical'!C7</f>
        <v>40</v>
      </c>
      <c r="L7" s="9">
        <f t="shared" si="1"/>
        <v>96.275000000000006</v>
      </c>
      <c r="M7" s="10">
        <f t="shared" si="2"/>
        <v>1</v>
      </c>
    </row>
    <row r="8" spans="1:13" x14ac:dyDescent="0.2">
      <c r="A8" s="8" t="str">
        <f>'8'!A7:D7</f>
        <v>iLynx, Inc</v>
      </c>
      <c r="B8" s="9">
        <f>Technical!B8</f>
        <v>49</v>
      </c>
      <c r="C8" s="9">
        <f>Technical!C8</f>
        <v>45.199999999999996</v>
      </c>
      <c r="D8" s="9">
        <f>Technical!D8</f>
        <v>0</v>
      </c>
      <c r="E8" s="9">
        <f>Technical!E8</f>
        <v>40</v>
      </c>
      <c r="F8" s="9">
        <f>Technical!F8</f>
        <v>48</v>
      </c>
      <c r="G8" s="9">
        <f>Technical!G8</f>
        <v>53</v>
      </c>
      <c r="H8" s="9">
        <f>Technical!H8</f>
        <v>46.4</v>
      </c>
      <c r="I8" s="23">
        <f>Technical!I8</f>
        <v>12</v>
      </c>
      <c r="J8" s="9">
        <f t="shared" si="0"/>
        <v>36.699999999999996</v>
      </c>
      <c r="K8" s="23">
        <f>'Non-Technical'!C8</f>
        <v>8</v>
      </c>
      <c r="L8" s="9">
        <f t="shared" ref="L8:L10" si="3">J8+K8</f>
        <v>44.699999999999996</v>
      </c>
      <c r="M8" s="10">
        <f t="shared" si="2"/>
        <v>5</v>
      </c>
    </row>
    <row r="9" spans="1:13" x14ac:dyDescent="0.2">
      <c r="A9" s="8" t="str">
        <f>'8'!A8:D8</f>
        <v>Oracle Platinum Partner</v>
      </c>
      <c r="B9" s="9">
        <f>Technical!B9</f>
        <v>45.4</v>
      </c>
      <c r="C9" s="9">
        <f>Technical!C9</f>
        <v>53.8</v>
      </c>
      <c r="D9" s="9">
        <f>Technical!D9</f>
        <v>0</v>
      </c>
      <c r="E9" s="9">
        <f>Technical!E9</f>
        <v>47.4</v>
      </c>
      <c r="F9" s="9">
        <f>Technical!F9</f>
        <v>42</v>
      </c>
      <c r="G9" s="9">
        <f>Technical!G9</f>
        <v>36</v>
      </c>
      <c r="H9" s="9">
        <f>Technical!H9</f>
        <v>50.4</v>
      </c>
      <c r="I9" s="23">
        <f>Technical!I9</f>
        <v>36</v>
      </c>
      <c r="J9" s="9">
        <f t="shared" si="0"/>
        <v>38.875</v>
      </c>
      <c r="K9" s="23">
        <f>'Non-Technical'!C9</f>
        <v>16</v>
      </c>
      <c r="L9" s="9">
        <f t="shared" si="3"/>
        <v>54.875</v>
      </c>
      <c r="M9" s="10">
        <f t="shared" si="2"/>
        <v>4</v>
      </c>
    </row>
    <row r="10" spans="1:13" x14ac:dyDescent="0.2">
      <c r="A10" s="8" t="str">
        <f>'8'!A9:D9</f>
        <v>The Cansler Group</v>
      </c>
      <c r="B10" s="9">
        <f>Technical!B10</f>
        <v>41.8</v>
      </c>
      <c r="C10" s="9">
        <f>Technical!C10</f>
        <v>48.4</v>
      </c>
      <c r="D10" s="9">
        <f>Technical!D10</f>
        <v>0</v>
      </c>
      <c r="E10" s="9">
        <f>Technical!E10</f>
        <v>38</v>
      </c>
      <c r="F10" s="9">
        <f>Technical!F10</f>
        <v>42</v>
      </c>
      <c r="G10" s="9">
        <f>Technical!G10</f>
        <v>54</v>
      </c>
      <c r="H10" s="9">
        <f>Technical!H10</f>
        <v>48.8</v>
      </c>
      <c r="I10" s="23">
        <f>Technical!I10</f>
        <v>36</v>
      </c>
      <c r="J10" s="9">
        <f t="shared" si="0"/>
        <v>38.625</v>
      </c>
      <c r="K10" s="23">
        <f>'Non-Technical'!C10</f>
        <v>24</v>
      </c>
      <c r="L10" s="9">
        <f t="shared" si="3"/>
        <v>62.625</v>
      </c>
      <c r="M10" s="10">
        <f t="shared" si="2"/>
        <v>3</v>
      </c>
    </row>
  </sheetData>
  <mergeCells count="2">
    <mergeCell ref="A1:K1"/>
    <mergeCell ref="A2:K2"/>
  </mergeCells>
  <pageMargins left="0.24" right="0.3" top="1" bottom="1" header="0.5" footer="0.5"/>
  <pageSetup scale="95"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6"/>
  <sheetViews>
    <sheetView tabSelected="1" topLeftCell="A4" workbookViewId="0">
      <selection activeCell="I6" sqref="I6:K6"/>
    </sheetView>
  </sheetViews>
  <sheetFormatPr defaultRowHeight="12.75" x14ac:dyDescent="0.2"/>
  <cols>
    <col min="1" max="1" width="2" style="32" customWidth="1"/>
    <col min="2" max="2" width="27.5703125" style="32" bestFit="1" customWidth="1"/>
    <col min="3" max="3" width="12" style="32" customWidth="1"/>
    <col min="4" max="5" width="10.7109375" style="32" customWidth="1"/>
    <col min="6" max="6" width="12.140625" style="32" customWidth="1"/>
    <col min="7" max="7" width="10.42578125" style="32" customWidth="1"/>
    <col min="8" max="8" width="24.85546875" style="32" customWidth="1"/>
    <col min="9" max="9" width="11.42578125" style="32" customWidth="1"/>
    <col min="10" max="11" width="9" style="32" customWidth="1"/>
    <col min="12" max="12" width="11.42578125" style="32" customWidth="1"/>
    <col min="13" max="14" width="10" style="32" customWidth="1"/>
    <col min="15" max="16384" width="9.140625" style="32"/>
  </cols>
  <sheetData>
    <row r="1" spans="2:16" ht="15.75" x14ac:dyDescent="0.25">
      <c r="B1" s="93" t="s">
        <v>38</v>
      </c>
      <c r="C1" s="93"/>
      <c r="D1" s="93"/>
      <c r="E1" s="94" t="str">
        <f>[1]Cover!A6</f>
        <v xml:space="preserve">RFP730-16014 Assistance for In-Progress Implementation of PeopleSoft Grants </v>
      </c>
      <c r="F1" s="94"/>
      <c r="G1" s="94"/>
      <c r="H1" s="94"/>
      <c r="I1" s="94"/>
      <c r="J1" s="94"/>
      <c r="K1" s="94"/>
      <c r="L1" s="94"/>
      <c r="M1" s="94"/>
      <c r="N1" s="94"/>
      <c r="O1" s="94"/>
      <c r="P1" s="94"/>
    </row>
    <row r="2" spans="2:16" ht="15.75" customHeight="1" x14ac:dyDescent="0.25">
      <c r="C2" s="94"/>
      <c r="D2" s="94"/>
      <c r="E2" s="94"/>
      <c r="F2" s="94"/>
      <c r="G2" s="94"/>
    </row>
    <row r="3" spans="2:16" ht="15" customHeight="1" x14ac:dyDescent="0.2">
      <c r="B3" s="95" t="s">
        <v>39</v>
      </c>
      <c r="C3" s="96" t="s">
        <v>40</v>
      </c>
      <c r="D3" s="96"/>
      <c r="E3" s="96"/>
      <c r="F3" s="96"/>
    </row>
    <row r="4" spans="2:16" ht="15" customHeight="1" x14ac:dyDescent="0.2">
      <c r="F4" s="67"/>
    </row>
    <row r="5" spans="2:16" ht="16.5" thickBot="1" x14ac:dyDescent="0.3">
      <c r="B5" s="67"/>
      <c r="C5" s="68" t="s">
        <v>30</v>
      </c>
      <c r="D5" s="68"/>
      <c r="E5" s="68"/>
      <c r="F5" s="68" t="s">
        <v>14</v>
      </c>
      <c r="G5" s="68"/>
      <c r="H5" s="68"/>
      <c r="I5" s="68" t="s">
        <v>15</v>
      </c>
      <c r="J5" s="68"/>
      <c r="K5" s="68"/>
      <c r="L5" s="68" t="s">
        <v>16</v>
      </c>
      <c r="M5" s="68"/>
      <c r="N5" s="68"/>
    </row>
    <row r="6" spans="2:16" ht="273" customHeight="1" x14ac:dyDescent="0.2">
      <c r="B6" s="69"/>
      <c r="C6" s="70" t="s">
        <v>51</v>
      </c>
      <c r="D6" s="71"/>
      <c r="E6" s="72"/>
      <c r="F6" s="73" t="s">
        <v>31</v>
      </c>
      <c r="G6" s="74"/>
      <c r="H6" s="75"/>
      <c r="I6" s="73" t="s">
        <v>32</v>
      </c>
      <c r="J6" s="74"/>
      <c r="K6" s="75"/>
      <c r="L6" s="73" t="s">
        <v>33</v>
      </c>
      <c r="M6" s="74"/>
      <c r="N6" s="75"/>
      <c r="O6" s="76" t="s">
        <v>34</v>
      </c>
    </row>
    <row r="7" spans="2:16" x14ac:dyDescent="0.2">
      <c r="B7" s="77" t="s">
        <v>12</v>
      </c>
      <c r="C7" s="78" t="s">
        <v>35</v>
      </c>
      <c r="D7" s="79" t="s">
        <v>36</v>
      </c>
      <c r="E7" s="80" t="s">
        <v>37</v>
      </c>
      <c r="F7" s="81" t="s">
        <v>35</v>
      </c>
      <c r="G7" s="82" t="s">
        <v>36</v>
      </c>
      <c r="H7" s="83" t="s">
        <v>37</v>
      </c>
      <c r="I7" s="81" t="s">
        <v>35</v>
      </c>
      <c r="J7" s="82" t="s">
        <v>36</v>
      </c>
      <c r="K7" s="83" t="s">
        <v>37</v>
      </c>
      <c r="L7" s="78" t="s">
        <v>35</v>
      </c>
      <c r="M7" s="79" t="s">
        <v>36</v>
      </c>
      <c r="N7" s="80" t="s">
        <v>37</v>
      </c>
      <c r="O7" s="84"/>
    </row>
    <row r="8" spans="2:16" x14ac:dyDescent="0.2">
      <c r="B8" s="85" t="str">
        <f>'[1]RFP Submittal'!A4</f>
        <v>Ciber, Inc</v>
      </c>
      <c r="C8" s="86"/>
      <c r="D8" s="87">
        <v>8</v>
      </c>
      <c r="E8" s="88">
        <f>C8*D8</f>
        <v>0</v>
      </c>
      <c r="F8" s="89"/>
      <c r="G8" s="90">
        <v>8</v>
      </c>
      <c r="H8" s="91">
        <f>F8*G8</f>
        <v>0</v>
      </c>
      <c r="I8" s="89"/>
      <c r="J8" s="90">
        <v>2</v>
      </c>
      <c r="K8" s="91">
        <f>I8*J8</f>
        <v>0</v>
      </c>
      <c r="L8" s="86"/>
      <c r="M8" s="87">
        <v>2</v>
      </c>
      <c r="N8" s="88">
        <f>L8*M8</f>
        <v>0</v>
      </c>
      <c r="O8" s="92">
        <f t="shared" ref="O8:O13" si="0">N8+K8+H8+E8</f>
        <v>0</v>
      </c>
    </row>
    <row r="9" spans="2:16" x14ac:dyDescent="0.2">
      <c r="B9" s="85" t="str">
        <f>'[1]RFP Submittal'!A5</f>
        <v>CLP Consulting Services</v>
      </c>
      <c r="C9" s="86"/>
      <c r="D9" s="87">
        <v>8</v>
      </c>
      <c r="E9" s="88">
        <f t="shared" ref="E9:E13" si="1">C9*D9</f>
        <v>0</v>
      </c>
      <c r="F9" s="89"/>
      <c r="G9" s="90">
        <v>8</v>
      </c>
      <c r="H9" s="91">
        <f t="shared" ref="H9:H13" si="2">F9*G9</f>
        <v>0</v>
      </c>
      <c r="I9" s="89"/>
      <c r="J9" s="90">
        <v>2</v>
      </c>
      <c r="K9" s="91">
        <f t="shared" ref="K9:K13" si="3">I9*J9</f>
        <v>0</v>
      </c>
      <c r="L9" s="86"/>
      <c r="M9" s="87">
        <v>2</v>
      </c>
      <c r="N9" s="88">
        <f t="shared" ref="N9:N13" si="4">L9*M9</f>
        <v>0</v>
      </c>
      <c r="O9" s="92">
        <f t="shared" si="0"/>
        <v>0</v>
      </c>
    </row>
    <row r="10" spans="2:16" x14ac:dyDescent="0.2">
      <c r="B10" s="85" t="str">
        <f>'[1]RFP Submittal'!A6</f>
        <v>Huron Consulting Group</v>
      </c>
      <c r="C10" s="86"/>
      <c r="D10" s="87">
        <v>8</v>
      </c>
      <c r="E10" s="88">
        <f t="shared" si="1"/>
        <v>0</v>
      </c>
      <c r="F10" s="89"/>
      <c r="G10" s="90">
        <v>8</v>
      </c>
      <c r="H10" s="91">
        <f t="shared" si="2"/>
        <v>0</v>
      </c>
      <c r="I10" s="89"/>
      <c r="J10" s="90">
        <v>2</v>
      </c>
      <c r="K10" s="91">
        <f t="shared" si="3"/>
        <v>0</v>
      </c>
      <c r="L10" s="86"/>
      <c r="M10" s="87">
        <v>2</v>
      </c>
      <c r="N10" s="88">
        <f t="shared" si="4"/>
        <v>0</v>
      </c>
      <c r="O10" s="92">
        <f t="shared" si="0"/>
        <v>0</v>
      </c>
    </row>
    <row r="11" spans="2:16" x14ac:dyDescent="0.2">
      <c r="B11" s="85" t="str">
        <f>'[1]RFP Submittal'!A7</f>
        <v>iLynx, Inc</v>
      </c>
      <c r="C11" s="86"/>
      <c r="D11" s="87">
        <v>8</v>
      </c>
      <c r="E11" s="88">
        <f t="shared" si="1"/>
        <v>0</v>
      </c>
      <c r="F11" s="89"/>
      <c r="G11" s="90">
        <v>8</v>
      </c>
      <c r="H11" s="91">
        <f t="shared" si="2"/>
        <v>0</v>
      </c>
      <c r="I11" s="89"/>
      <c r="J11" s="90">
        <v>2</v>
      </c>
      <c r="K11" s="91">
        <f t="shared" si="3"/>
        <v>0</v>
      </c>
      <c r="L11" s="86"/>
      <c r="M11" s="87">
        <v>2</v>
      </c>
      <c r="N11" s="88">
        <f t="shared" si="4"/>
        <v>0</v>
      </c>
      <c r="O11" s="92">
        <f t="shared" si="0"/>
        <v>0</v>
      </c>
    </row>
    <row r="12" spans="2:16" x14ac:dyDescent="0.2">
      <c r="B12" s="85" t="str">
        <f>'[1]RFP Submittal'!A8</f>
        <v>Oracle Platinum Partner</v>
      </c>
      <c r="C12" s="86"/>
      <c r="D12" s="87">
        <v>8</v>
      </c>
      <c r="E12" s="88">
        <f t="shared" si="1"/>
        <v>0</v>
      </c>
      <c r="F12" s="89"/>
      <c r="G12" s="90">
        <v>8</v>
      </c>
      <c r="H12" s="91">
        <f t="shared" si="2"/>
        <v>0</v>
      </c>
      <c r="I12" s="89"/>
      <c r="J12" s="90">
        <v>2</v>
      </c>
      <c r="K12" s="91">
        <f t="shared" si="3"/>
        <v>0</v>
      </c>
      <c r="L12" s="86"/>
      <c r="M12" s="87">
        <v>2</v>
      </c>
      <c r="N12" s="88">
        <f t="shared" si="4"/>
        <v>0</v>
      </c>
      <c r="O12" s="92">
        <f t="shared" si="0"/>
        <v>0</v>
      </c>
    </row>
    <row r="13" spans="2:16" x14ac:dyDescent="0.2">
      <c r="B13" s="85" t="str">
        <f>'[1]RFP Submittal'!A9</f>
        <v>The Cansler Group</v>
      </c>
      <c r="C13" s="86"/>
      <c r="D13" s="87">
        <v>8</v>
      </c>
      <c r="E13" s="88">
        <f t="shared" si="1"/>
        <v>0</v>
      </c>
      <c r="F13" s="89"/>
      <c r="G13" s="90">
        <v>8</v>
      </c>
      <c r="H13" s="91">
        <f t="shared" si="2"/>
        <v>0</v>
      </c>
      <c r="I13" s="89"/>
      <c r="J13" s="90">
        <v>2</v>
      </c>
      <c r="K13" s="91">
        <f t="shared" si="3"/>
        <v>0</v>
      </c>
      <c r="L13" s="86"/>
      <c r="M13" s="87">
        <v>2</v>
      </c>
      <c r="N13" s="88">
        <f t="shared" si="4"/>
        <v>0</v>
      </c>
      <c r="O13" s="92">
        <f t="shared" si="0"/>
        <v>0</v>
      </c>
    </row>
    <row r="14" spans="2:16" x14ac:dyDescent="0.2">
      <c r="B14" s="97"/>
      <c r="C14" s="97"/>
      <c r="D14" s="97"/>
      <c r="E14" s="97"/>
      <c r="F14" s="97"/>
      <c r="G14" s="97"/>
      <c r="H14" s="97"/>
      <c r="I14" s="97"/>
      <c r="J14" s="97"/>
      <c r="K14" s="97"/>
      <c r="L14" s="97"/>
      <c r="M14" s="97"/>
      <c r="N14" s="97"/>
      <c r="O14" s="97"/>
    </row>
    <row r="15" spans="2:16" x14ac:dyDescent="0.2">
      <c r="B15" s="98" t="s">
        <v>41</v>
      </c>
      <c r="C15" s="98"/>
      <c r="D15" s="98"/>
      <c r="E15" s="98"/>
      <c r="F15" s="97"/>
      <c r="G15" s="97" t="s">
        <v>42</v>
      </c>
      <c r="H15" s="97"/>
      <c r="I15" s="97"/>
      <c r="J15" s="97"/>
      <c r="K15" s="97"/>
      <c r="L15" s="97"/>
      <c r="M15" s="97"/>
      <c r="N15" s="97"/>
      <c r="O15" s="97"/>
    </row>
    <row r="16" spans="2:16" x14ac:dyDescent="0.2">
      <c r="B16" s="98"/>
      <c r="C16" s="98"/>
      <c r="D16" s="98"/>
      <c r="E16" s="98"/>
      <c r="F16" s="97"/>
      <c r="G16" s="97" t="s">
        <v>43</v>
      </c>
      <c r="H16" s="97"/>
      <c r="I16" s="97"/>
      <c r="J16" s="97"/>
      <c r="K16" s="97"/>
      <c r="L16" s="97"/>
      <c r="M16" s="97"/>
      <c r="N16" s="97"/>
      <c r="O16" s="97"/>
    </row>
    <row r="17" spans="2:15" x14ac:dyDescent="0.2">
      <c r="B17" s="98"/>
      <c r="C17" s="98"/>
      <c r="D17" s="98"/>
      <c r="E17" s="98"/>
      <c r="F17" s="97"/>
      <c r="G17" s="97"/>
      <c r="H17" s="97"/>
      <c r="I17" s="97"/>
      <c r="J17" s="97"/>
      <c r="K17" s="97"/>
      <c r="L17" s="97"/>
      <c r="M17" s="97"/>
      <c r="N17" s="97"/>
      <c r="O17" s="97"/>
    </row>
    <row r="18" spans="2:15" ht="13.5" thickBot="1" x14ac:dyDescent="0.25">
      <c r="B18" s="99"/>
      <c r="C18" s="99"/>
      <c r="D18" s="99"/>
      <c r="E18" s="99"/>
      <c r="F18" s="97"/>
      <c r="G18" s="97"/>
      <c r="H18" s="97"/>
      <c r="I18" s="97"/>
      <c r="J18" s="97"/>
      <c r="K18" s="97"/>
      <c r="L18" s="97"/>
      <c r="M18" s="97"/>
      <c r="N18" s="97"/>
      <c r="O18" s="97"/>
    </row>
    <row r="19" spans="2:15" ht="13.5" thickTop="1" x14ac:dyDescent="0.2">
      <c r="B19" s="100" t="s">
        <v>44</v>
      </c>
      <c r="C19" s="101"/>
      <c r="D19" s="101"/>
      <c r="E19" s="102"/>
      <c r="F19" s="97"/>
      <c r="G19" s="97"/>
      <c r="H19" s="97"/>
      <c r="I19" s="97"/>
      <c r="J19" s="97"/>
      <c r="K19" s="97"/>
      <c r="L19" s="97"/>
      <c r="M19" s="97"/>
      <c r="N19" s="97"/>
      <c r="O19" s="97"/>
    </row>
    <row r="20" spans="2:15" x14ac:dyDescent="0.2">
      <c r="B20" s="103" t="s">
        <v>45</v>
      </c>
      <c r="C20" s="104"/>
      <c r="D20" s="104"/>
      <c r="E20" s="105"/>
      <c r="F20" s="97"/>
      <c r="G20" s="97"/>
      <c r="H20" s="97"/>
      <c r="I20" s="97"/>
      <c r="J20" s="97"/>
      <c r="K20" s="97"/>
      <c r="L20" s="97"/>
      <c r="M20" s="97"/>
      <c r="N20" s="97"/>
      <c r="O20" s="97"/>
    </row>
    <row r="21" spans="2:15" x14ac:dyDescent="0.2">
      <c r="B21" s="106" t="s">
        <v>46</v>
      </c>
      <c r="C21" s="107"/>
      <c r="D21" s="107"/>
      <c r="E21" s="108"/>
      <c r="F21" s="97"/>
      <c r="G21" s="97"/>
      <c r="H21" s="97"/>
      <c r="I21" s="97"/>
      <c r="J21" s="97"/>
      <c r="K21" s="97"/>
      <c r="L21" s="97"/>
      <c r="M21" s="97"/>
      <c r="N21" s="97"/>
      <c r="O21" s="97"/>
    </row>
    <row r="22" spans="2:15" x14ac:dyDescent="0.2">
      <c r="B22" s="106" t="s">
        <v>47</v>
      </c>
      <c r="C22" s="107"/>
      <c r="D22" s="107"/>
      <c r="E22" s="108"/>
      <c r="F22" s="97"/>
      <c r="G22" s="97"/>
      <c r="H22" s="97"/>
      <c r="I22" s="97"/>
      <c r="J22" s="97"/>
      <c r="K22" s="97"/>
      <c r="L22" s="97"/>
      <c r="M22" s="97"/>
      <c r="N22" s="97"/>
      <c r="O22" s="97"/>
    </row>
    <row r="23" spans="2:15" x14ac:dyDescent="0.2">
      <c r="B23" s="106" t="s">
        <v>48</v>
      </c>
      <c r="C23" s="107"/>
      <c r="D23" s="107"/>
      <c r="E23" s="108"/>
      <c r="F23" s="97"/>
      <c r="G23" s="97"/>
      <c r="H23" s="97"/>
      <c r="I23" s="97"/>
      <c r="J23" s="97"/>
      <c r="K23" s="97"/>
      <c r="L23" s="97"/>
      <c r="M23" s="97"/>
      <c r="N23" s="97"/>
      <c r="O23" s="97"/>
    </row>
    <row r="24" spans="2:15" x14ac:dyDescent="0.2">
      <c r="B24" s="106" t="s">
        <v>49</v>
      </c>
      <c r="C24" s="107"/>
      <c r="D24" s="107"/>
      <c r="E24" s="108"/>
      <c r="F24" s="97"/>
      <c r="G24" s="97"/>
      <c r="H24" s="97"/>
      <c r="I24" s="97"/>
      <c r="J24" s="97"/>
      <c r="K24" s="97"/>
      <c r="L24" s="97"/>
      <c r="M24" s="97"/>
      <c r="N24" s="97"/>
      <c r="O24" s="97"/>
    </row>
    <row r="25" spans="2:15" ht="13.5" thickBot="1" x14ac:dyDescent="0.25">
      <c r="B25" s="109" t="s">
        <v>50</v>
      </c>
      <c r="C25" s="110"/>
      <c r="D25" s="110"/>
      <c r="E25" s="111"/>
      <c r="F25" s="97"/>
      <c r="G25" s="97"/>
      <c r="H25" s="97"/>
      <c r="I25" s="97"/>
      <c r="J25" s="97"/>
      <c r="K25" s="97"/>
      <c r="L25" s="97"/>
      <c r="M25" s="97"/>
      <c r="N25" s="97"/>
      <c r="O25" s="97"/>
    </row>
    <row r="26" spans="2:15" ht="13.5" thickTop="1" x14ac:dyDescent="0.2"/>
  </sheetData>
  <mergeCells count="18">
    <mergeCell ref="B24:E24"/>
    <mergeCell ref="B25:E25"/>
    <mergeCell ref="B15:E18"/>
    <mergeCell ref="B19:E19"/>
    <mergeCell ref="B20:E20"/>
    <mergeCell ref="B21:E21"/>
    <mergeCell ref="B22:E22"/>
    <mergeCell ref="B23:E23"/>
    <mergeCell ref="C3:F3"/>
    <mergeCell ref="C5:E5"/>
    <mergeCell ref="F5:H5"/>
    <mergeCell ref="I5:K5"/>
    <mergeCell ref="L5:N5"/>
    <mergeCell ref="C6:E6"/>
    <mergeCell ref="F6:H6"/>
    <mergeCell ref="I6:K6"/>
    <mergeCell ref="L6:N6"/>
    <mergeCell ref="B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C2" sqref="C2:G2"/>
    </sheetView>
  </sheetViews>
  <sheetFormatPr defaultRowHeight="12.75" x14ac:dyDescent="0.2"/>
  <sheetData>
    <row r="1" spans="1:9" ht="15.75" x14ac:dyDescent="0.25">
      <c r="A1" s="59" t="s">
        <v>0</v>
      </c>
      <c r="B1" s="59"/>
      <c r="C1" s="59"/>
      <c r="D1" s="59"/>
      <c r="E1" s="59"/>
      <c r="F1" s="59"/>
      <c r="G1" s="59"/>
      <c r="H1" s="59"/>
      <c r="I1" s="59"/>
    </row>
    <row r="2" spans="1:9" ht="15.75" x14ac:dyDescent="0.25">
      <c r="A2" s="14"/>
      <c r="B2" s="13"/>
      <c r="C2" s="60" t="s">
        <v>6</v>
      </c>
      <c r="D2" s="60"/>
      <c r="E2" s="60"/>
      <c r="F2" s="60"/>
      <c r="G2" s="60"/>
      <c r="H2" s="13"/>
      <c r="I2" s="12"/>
    </row>
    <row r="3" spans="1:9" x14ac:dyDescent="0.2">
      <c r="A3" s="62" t="s">
        <v>12</v>
      </c>
      <c r="B3" s="62"/>
      <c r="C3" s="62"/>
      <c r="D3" s="62"/>
      <c r="E3" s="31" t="s">
        <v>13</v>
      </c>
      <c r="F3" s="31" t="s">
        <v>14</v>
      </c>
      <c r="G3" s="31" t="s">
        <v>15</v>
      </c>
      <c r="H3" s="31" t="s">
        <v>16</v>
      </c>
      <c r="I3" s="28" t="s">
        <v>17</v>
      </c>
    </row>
    <row r="4" spans="1:9" x14ac:dyDescent="0.2">
      <c r="A4" s="61" t="s">
        <v>22</v>
      </c>
      <c r="B4" s="61"/>
      <c r="C4" s="61"/>
      <c r="D4" s="61"/>
      <c r="E4" s="29">
        <v>0</v>
      </c>
      <c r="F4" s="29">
        <v>33.6</v>
      </c>
      <c r="G4" s="29">
        <v>8.6</v>
      </c>
      <c r="H4" s="29">
        <v>8</v>
      </c>
      <c r="I4" s="30">
        <v>50.2</v>
      </c>
    </row>
    <row r="5" spans="1:9" x14ac:dyDescent="0.2">
      <c r="A5" s="61" t="s">
        <v>23</v>
      </c>
      <c r="B5" s="61"/>
      <c r="C5" s="61"/>
      <c r="D5" s="61"/>
      <c r="E5" s="29">
        <v>0</v>
      </c>
      <c r="F5" s="29">
        <v>24</v>
      </c>
      <c r="G5" s="29">
        <v>5.6</v>
      </c>
      <c r="H5" s="29">
        <v>5</v>
      </c>
      <c r="I5" s="30">
        <v>34.6</v>
      </c>
    </row>
    <row r="6" spans="1:9" x14ac:dyDescent="0.2">
      <c r="A6" s="61" t="s">
        <v>24</v>
      </c>
      <c r="B6" s="61"/>
      <c r="C6" s="61"/>
      <c r="D6" s="61"/>
      <c r="E6" s="29">
        <v>0</v>
      </c>
      <c r="F6" s="29">
        <v>38.4</v>
      </c>
      <c r="G6" s="29">
        <v>9</v>
      </c>
      <c r="H6" s="29">
        <v>9</v>
      </c>
      <c r="I6" s="30">
        <v>56.4</v>
      </c>
    </row>
    <row r="7" spans="1:9" x14ac:dyDescent="0.2">
      <c r="A7" s="61" t="s">
        <v>25</v>
      </c>
      <c r="B7" s="61"/>
      <c r="C7" s="61"/>
      <c r="D7" s="61"/>
      <c r="E7" s="29">
        <v>0</v>
      </c>
      <c r="F7" s="29">
        <v>30.4</v>
      </c>
      <c r="G7" s="29">
        <v>7.8</v>
      </c>
      <c r="H7" s="29">
        <v>7</v>
      </c>
      <c r="I7" s="30">
        <v>45.199999999999996</v>
      </c>
    </row>
    <row r="8" spans="1:9" x14ac:dyDescent="0.2">
      <c r="A8" s="61" t="s">
        <v>26</v>
      </c>
      <c r="B8" s="61"/>
      <c r="C8" s="61"/>
      <c r="D8" s="61"/>
      <c r="E8" s="29">
        <v>0</v>
      </c>
      <c r="F8" s="29">
        <v>36</v>
      </c>
      <c r="G8" s="29">
        <v>8.8000000000000007</v>
      </c>
      <c r="H8" s="29">
        <v>9</v>
      </c>
      <c r="I8" s="30">
        <v>53.8</v>
      </c>
    </row>
    <row r="9" spans="1:9" x14ac:dyDescent="0.2">
      <c r="A9" s="61" t="s">
        <v>27</v>
      </c>
      <c r="B9" s="61"/>
      <c r="C9" s="61"/>
      <c r="D9" s="61"/>
      <c r="E9" s="29">
        <v>0</v>
      </c>
      <c r="F9" s="29">
        <v>32</v>
      </c>
      <c r="G9" s="29">
        <v>8.4</v>
      </c>
      <c r="H9" s="29">
        <v>8</v>
      </c>
      <c r="I9" s="30">
        <v>48.4</v>
      </c>
    </row>
  </sheetData>
  <mergeCells count="9">
    <mergeCell ref="A1:I1"/>
    <mergeCell ref="C2:G2"/>
    <mergeCell ref="A9:D9"/>
    <mergeCell ref="A6:D6"/>
    <mergeCell ref="A5:D5"/>
    <mergeCell ref="A3:D3"/>
    <mergeCell ref="A4:D4"/>
    <mergeCell ref="A7:D7"/>
    <mergeCell ref="A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C2" sqref="C2:G2"/>
    </sheetView>
  </sheetViews>
  <sheetFormatPr defaultRowHeight="12.75" x14ac:dyDescent="0.2"/>
  <sheetData>
    <row r="1" spans="1:9" ht="15.75" x14ac:dyDescent="0.25">
      <c r="A1" s="59" t="s">
        <v>0</v>
      </c>
      <c r="B1" s="59"/>
      <c r="C1" s="59"/>
      <c r="D1" s="59"/>
      <c r="E1" s="59"/>
      <c r="F1" s="59"/>
      <c r="G1" s="59"/>
      <c r="H1" s="59"/>
      <c r="I1" s="59"/>
    </row>
    <row r="2" spans="1:9" ht="15.75" x14ac:dyDescent="0.25">
      <c r="A2" s="14"/>
      <c r="B2" s="13"/>
      <c r="C2" s="60" t="s">
        <v>7</v>
      </c>
      <c r="D2" s="60"/>
      <c r="E2" s="60"/>
      <c r="F2" s="60"/>
      <c r="G2" s="60"/>
      <c r="H2" s="13"/>
      <c r="I2" s="12"/>
    </row>
    <row r="3" spans="1:9" x14ac:dyDescent="0.2">
      <c r="A3" s="62" t="s">
        <v>12</v>
      </c>
      <c r="B3" s="62"/>
      <c r="C3" s="62"/>
      <c r="D3" s="62"/>
      <c r="E3" s="38" t="s">
        <v>13</v>
      </c>
      <c r="F3" s="38" t="s">
        <v>14</v>
      </c>
      <c r="G3" s="38" t="s">
        <v>15</v>
      </c>
      <c r="H3" s="38" t="s">
        <v>16</v>
      </c>
      <c r="I3" s="35" t="s">
        <v>17</v>
      </c>
    </row>
    <row r="4" spans="1:9" x14ac:dyDescent="0.2">
      <c r="A4" s="61" t="s">
        <v>22</v>
      </c>
      <c r="B4" s="61"/>
      <c r="C4" s="61"/>
      <c r="D4" s="61"/>
      <c r="E4" s="36">
        <v>24</v>
      </c>
      <c r="F4" s="36">
        <v>24</v>
      </c>
      <c r="G4" s="36">
        <v>6</v>
      </c>
      <c r="H4" s="36">
        <v>6</v>
      </c>
      <c r="I4" s="37">
        <f>SUM(F4:H4)</f>
        <v>36</v>
      </c>
    </row>
    <row r="5" spans="1:9" x14ac:dyDescent="0.2">
      <c r="A5" s="61" t="s">
        <v>23</v>
      </c>
      <c r="B5" s="61"/>
      <c r="C5" s="61"/>
      <c r="D5" s="61"/>
      <c r="E5" s="36">
        <v>0</v>
      </c>
      <c r="F5" s="36">
        <v>0</v>
      </c>
      <c r="G5" s="36">
        <v>0</v>
      </c>
      <c r="H5" s="36">
        <v>0</v>
      </c>
      <c r="I5" s="37">
        <v>0</v>
      </c>
    </row>
    <row r="6" spans="1:9" x14ac:dyDescent="0.2">
      <c r="A6" s="61" t="s">
        <v>24</v>
      </c>
      <c r="B6" s="61"/>
      <c r="C6" s="61"/>
      <c r="D6" s="61"/>
      <c r="E6" s="36">
        <v>40</v>
      </c>
      <c r="F6" s="36">
        <v>40</v>
      </c>
      <c r="G6" s="36">
        <v>10</v>
      </c>
      <c r="H6" s="36">
        <v>10</v>
      </c>
      <c r="I6" s="37">
        <f>SUM(F6:H6)</f>
        <v>60</v>
      </c>
    </row>
    <row r="7" spans="1:9" x14ac:dyDescent="0.2">
      <c r="A7" s="61" t="s">
        <v>25</v>
      </c>
      <c r="B7" s="61"/>
      <c r="C7" s="61"/>
      <c r="D7" s="61"/>
      <c r="E7" s="36">
        <v>0</v>
      </c>
      <c r="F7" s="36">
        <v>0</v>
      </c>
      <c r="G7" s="36">
        <v>0</v>
      </c>
      <c r="H7" s="36">
        <v>0</v>
      </c>
      <c r="I7" s="37">
        <v>0</v>
      </c>
    </row>
    <row r="8" spans="1:9" x14ac:dyDescent="0.2">
      <c r="A8" s="61" t="s">
        <v>26</v>
      </c>
      <c r="B8" s="61"/>
      <c r="C8" s="61"/>
      <c r="D8" s="61"/>
      <c r="E8" s="36">
        <v>0</v>
      </c>
      <c r="F8" s="36">
        <v>0</v>
      </c>
      <c r="G8" s="36">
        <v>0</v>
      </c>
      <c r="H8" s="36">
        <v>0</v>
      </c>
      <c r="I8" s="37">
        <v>0</v>
      </c>
    </row>
    <row r="9" spans="1:9" x14ac:dyDescent="0.2">
      <c r="A9" s="61" t="s">
        <v>27</v>
      </c>
      <c r="B9" s="61"/>
      <c r="C9" s="61"/>
      <c r="D9" s="61"/>
      <c r="E9" s="36">
        <v>0</v>
      </c>
      <c r="F9" s="36">
        <v>0</v>
      </c>
      <c r="G9" s="36">
        <v>0</v>
      </c>
      <c r="H9" s="36">
        <v>0</v>
      </c>
      <c r="I9" s="37">
        <v>0</v>
      </c>
    </row>
  </sheetData>
  <mergeCells count="9">
    <mergeCell ref="A1:I1"/>
    <mergeCell ref="C2:G2"/>
    <mergeCell ref="A9:D9"/>
    <mergeCell ref="A6:D6"/>
    <mergeCell ref="A5:D5"/>
    <mergeCell ref="A3:D3"/>
    <mergeCell ref="A4:D4"/>
    <mergeCell ref="A7:D7"/>
    <mergeCell ref="A8:D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C2" sqref="C2:G2"/>
    </sheetView>
  </sheetViews>
  <sheetFormatPr defaultRowHeight="12.75" x14ac:dyDescent="0.2"/>
  <sheetData>
    <row r="1" spans="1:9" ht="15.75" x14ac:dyDescent="0.25">
      <c r="A1" s="59" t="s">
        <v>0</v>
      </c>
      <c r="B1" s="59"/>
      <c r="C1" s="59"/>
      <c r="D1" s="59"/>
      <c r="E1" s="59"/>
      <c r="F1" s="59"/>
      <c r="G1" s="59"/>
      <c r="H1" s="59"/>
      <c r="I1" s="59"/>
    </row>
    <row r="2" spans="1:9" ht="15.75" x14ac:dyDescent="0.25">
      <c r="A2" s="17"/>
      <c r="B2" s="16"/>
      <c r="C2" s="60" t="s">
        <v>8</v>
      </c>
      <c r="D2" s="60"/>
      <c r="E2" s="60"/>
      <c r="F2" s="60"/>
      <c r="G2" s="60"/>
      <c r="H2" s="16"/>
      <c r="I2" s="15"/>
    </row>
    <row r="3" spans="1:9" x14ac:dyDescent="0.2">
      <c r="A3" s="62" t="s">
        <v>12</v>
      </c>
      <c r="B3" s="62"/>
      <c r="C3" s="62"/>
      <c r="D3" s="62"/>
      <c r="E3" s="42" t="s">
        <v>13</v>
      </c>
      <c r="F3" s="42" t="s">
        <v>14</v>
      </c>
      <c r="G3" s="42" t="s">
        <v>15</v>
      </c>
      <c r="H3" s="42" t="s">
        <v>16</v>
      </c>
      <c r="I3" s="39" t="s">
        <v>17</v>
      </c>
    </row>
    <row r="4" spans="1:9" x14ac:dyDescent="0.2">
      <c r="A4" s="63" t="s">
        <v>22</v>
      </c>
      <c r="B4" s="63"/>
      <c r="C4" s="63"/>
      <c r="D4" s="63"/>
      <c r="E4" s="40">
        <v>0</v>
      </c>
      <c r="F4" s="40">
        <v>32</v>
      </c>
      <c r="G4" s="40">
        <v>7</v>
      </c>
      <c r="H4" s="40">
        <v>6</v>
      </c>
      <c r="I4" s="41">
        <v>45</v>
      </c>
    </row>
    <row r="5" spans="1:9" x14ac:dyDescent="0.2">
      <c r="A5" s="63" t="s">
        <v>23</v>
      </c>
      <c r="B5" s="63"/>
      <c r="C5" s="63"/>
      <c r="D5" s="63"/>
      <c r="E5" s="40">
        <v>0</v>
      </c>
      <c r="F5" s="40">
        <v>28</v>
      </c>
      <c r="G5" s="40">
        <v>6</v>
      </c>
      <c r="H5" s="40">
        <v>5</v>
      </c>
      <c r="I5" s="41">
        <v>39</v>
      </c>
    </row>
    <row r="6" spans="1:9" x14ac:dyDescent="0.2">
      <c r="A6" s="63" t="s">
        <v>24</v>
      </c>
      <c r="B6" s="63"/>
      <c r="C6" s="63"/>
      <c r="D6" s="63"/>
      <c r="E6" s="40">
        <v>0</v>
      </c>
      <c r="F6" s="40">
        <v>36</v>
      </c>
      <c r="G6" s="40">
        <v>9</v>
      </c>
      <c r="H6" s="40">
        <v>9</v>
      </c>
      <c r="I6" s="41">
        <v>54</v>
      </c>
    </row>
    <row r="7" spans="1:9" x14ac:dyDescent="0.2">
      <c r="A7" s="63" t="s">
        <v>25</v>
      </c>
      <c r="B7" s="63"/>
      <c r="C7" s="63"/>
      <c r="D7" s="63"/>
      <c r="E7" s="40">
        <v>0</v>
      </c>
      <c r="F7" s="40">
        <v>24</v>
      </c>
      <c r="G7" s="40">
        <v>8</v>
      </c>
      <c r="H7" s="40">
        <v>8</v>
      </c>
      <c r="I7" s="41">
        <v>40</v>
      </c>
    </row>
    <row r="8" spans="1:9" x14ac:dyDescent="0.2">
      <c r="A8" s="63" t="s">
        <v>26</v>
      </c>
      <c r="B8" s="63"/>
      <c r="C8" s="63"/>
      <c r="D8" s="63"/>
      <c r="E8" s="40">
        <v>0</v>
      </c>
      <c r="F8" s="40">
        <v>32</v>
      </c>
      <c r="G8" s="40">
        <v>8.4</v>
      </c>
      <c r="H8" s="40">
        <v>7</v>
      </c>
      <c r="I8" s="41">
        <v>47.4</v>
      </c>
    </row>
    <row r="9" spans="1:9" x14ac:dyDescent="0.2">
      <c r="A9" s="63" t="s">
        <v>27</v>
      </c>
      <c r="B9" s="63"/>
      <c r="C9" s="63"/>
      <c r="D9" s="63"/>
      <c r="E9" s="40">
        <v>0</v>
      </c>
      <c r="F9" s="40">
        <v>28</v>
      </c>
      <c r="G9" s="40">
        <v>5</v>
      </c>
      <c r="H9" s="40">
        <v>5</v>
      </c>
      <c r="I9" s="41">
        <v>38</v>
      </c>
    </row>
  </sheetData>
  <mergeCells count="9">
    <mergeCell ref="A1:I1"/>
    <mergeCell ref="C2:G2"/>
    <mergeCell ref="A9:D9"/>
    <mergeCell ref="A6:D6"/>
    <mergeCell ref="A5:D5"/>
    <mergeCell ref="A3:D3"/>
    <mergeCell ref="A4:D4"/>
    <mergeCell ref="A7:D7"/>
    <mergeCell ref="A8:D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C2" sqref="C2:G2"/>
    </sheetView>
  </sheetViews>
  <sheetFormatPr defaultRowHeight="12.75" x14ac:dyDescent="0.2"/>
  <sheetData>
    <row r="1" spans="1:9" ht="15.75" x14ac:dyDescent="0.25">
      <c r="A1" s="59" t="s">
        <v>0</v>
      </c>
      <c r="B1" s="59"/>
      <c r="C1" s="59"/>
      <c r="D1" s="59"/>
      <c r="E1" s="59"/>
      <c r="F1" s="59"/>
      <c r="G1" s="59"/>
      <c r="H1" s="59"/>
      <c r="I1" s="59"/>
    </row>
    <row r="2" spans="1:9" ht="15.75" x14ac:dyDescent="0.25">
      <c r="A2" s="20"/>
      <c r="B2" s="19"/>
      <c r="C2" s="60" t="s">
        <v>9</v>
      </c>
      <c r="D2" s="60"/>
      <c r="E2" s="60"/>
      <c r="F2" s="60"/>
      <c r="G2" s="60"/>
      <c r="H2" s="19"/>
      <c r="I2" s="18"/>
    </row>
    <row r="3" spans="1:9" x14ac:dyDescent="0.2">
      <c r="A3" s="62" t="s">
        <v>12</v>
      </c>
      <c r="B3" s="62"/>
      <c r="C3" s="62"/>
      <c r="D3" s="62"/>
      <c r="E3" s="46" t="s">
        <v>13</v>
      </c>
      <c r="F3" s="46" t="s">
        <v>14</v>
      </c>
      <c r="G3" s="46" t="s">
        <v>15</v>
      </c>
      <c r="H3" s="46" t="s">
        <v>16</v>
      </c>
      <c r="I3" s="43" t="s">
        <v>17</v>
      </c>
    </row>
    <row r="4" spans="1:9" x14ac:dyDescent="0.2">
      <c r="A4" s="63" t="s">
        <v>22</v>
      </c>
      <c r="B4" s="63"/>
      <c r="C4" s="63"/>
      <c r="D4" s="63"/>
      <c r="E4" s="44">
        <v>0</v>
      </c>
      <c r="F4" s="44">
        <v>30</v>
      </c>
      <c r="G4" s="44">
        <v>6</v>
      </c>
      <c r="H4" s="44">
        <v>6</v>
      </c>
      <c r="I4" s="45">
        <v>42</v>
      </c>
    </row>
    <row r="5" spans="1:9" x14ac:dyDescent="0.2">
      <c r="A5" s="63" t="s">
        <v>23</v>
      </c>
      <c r="B5" s="63"/>
      <c r="C5" s="63"/>
      <c r="D5" s="63"/>
      <c r="E5" s="44">
        <v>0</v>
      </c>
      <c r="F5" s="44">
        <v>16</v>
      </c>
      <c r="G5" s="44">
        <v>6</v>
      </c>
      <c r="H5" s="44">
        <v>6</v>
      </c>
      <c r="I5" s="45">
        <v>28</v>
      </c>
    </row>
    <row r="6" spans="1:9" x14ac:dyDescent="0.2">
      <c r="A6" s="63" t="s">
        <v>24</v>
      </c>
      <c r="B6" s="63"/>
      <c r="C6" s="63"/>
      <c r="D6" s="63"/>
      <c r="E6" s="44">
        <v>0</v>
      </c>
      <c r="F6" s="44">
        <v>36</v>
      </c>
      <c r="G6" s="44">
        <v>9</v>
      </c>
      <c r="H6" s="44">
        <v>9</v>
      </c>
      <c r="I6" s="45">
        <v>54</v>
      </c>
    </row>
    <row r="7" spans="1:9" x14ac:dyDescent="0.2">
      <c r="A7" s="63" t="s">
        <v>25</v>
      </c>
      <c r="B7" s="63"/>
      <c r="C7" s="63"/>
      <c r="D7" s="63"/>
      <c r="E7" s="44">
        <v>0</v>
      </c>
      <c r="F7" s="44">
        <v>32</v>
      </c>
      <c r="G7" s="44">
        <v>8</v>
      </c>
      <c r="H7" s="44">
        <v>8</v>
      </c>
      <c r="I7" s="45">
        <v>48</v>
      </c>
    </row>
    <row r="8" spans="1:9" x14ac:dyDescent="0.2">
      <c r="A8" s="63" t="s">
        <v>26</v>
      </c>
      <c r="B8" s="63"/>
      <c r="C8" s="63"/>
      <c r="D8" s="63"/>
      <c r="E8" s="44">
        <v>0</v>
      </c>
      <c r="F8" s="44">
        <v>28</v>
      </c>
      <c r="G8" s="44">
        <v>7</v>
      </c>
      <c r="H8" s="44">
        <v>7</v>
      </c>
      <c r="I8" s="45">
        <v>42</v>
      </c>
    </row>
    <row r="9" spans="1:9" x14ac:dyDescent="0.2">
      <c r="A9" s="63" t="s">
        <v>27</v>
      </c>
      <c r="B9" s="63"/>
      <c r="C9" s="63"/>
      <c r="D9" s="63"/>
      <c r="E9" s="44">
        <v>0</v>
      </c>
      <c r="F9" s="44">
        <v>30</v>
      </c>
      <c r="G9" s="44">
        <v>6</v>
      </c>
      <c r="H9" s="44">
        <v>6</v>
      </c>
      <c r="I9" s="45">
        <v>42</v>
      </c>
    </row>
  </sheetData>
  <mergeCells count="9">
    <mergeCell ref="A1:I1"/>
    <mergeCell ref="C2:G2"/>
    <mergeCell ref="A9:D9"/>
    <mergeCell ref="A6:D6"/>
    <mergeCell ref="A5:D5"/>
    <mergeCell ref="A3:D3"/>
    <mergeCell ref="A4:D4"/>
    <mergeCell ref="A7:D7"/>
    <mergeCell ref="A8:D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C2" sqref="C2:G2"/>
    </sheetView>
  </sheetViews>
  <sheetFormatPr defaultRowHeight="12.75" x14ac:dyDescent="0.2"/>
  <cols>
    <col min="1" max="16384" width="9.140625" style="32"/>
  </cols>
  <sheetData>
    <row r="1" spans="1:9" ht="15.75" x14ac:dyDescent="0.25">
      <c r="A1" s="59" t="s">
        <v>0</v>
      </c>
      <c r="B1" s="59"/>
      <c r="C1" s="59"/>
      <c r="D1" s="59"/>
      <c r="E1" s="59"/>
      <c r="F1" s="59"/>
      <c r="G1" s="59"/>
      <c r="H1" s="59"/>
      <c r="I1" s="59"/>
    </row>
    <row r="2" spans="1:9" ht="15.75" x14ac:dyDescent="0.25">
      <c r="A2" s="34"/>
      <c r="B2" s="33"/>
      <c r="C2" s="60" t="s">
        <v>10</v>
      </c>
      <c r="D2" s="60"/>
      <c r="E2" s="60"/>
      <c r="F2" s="60"/>
      <c r="G2" s="60"/>
      <c r="H2" s="33"/>
    </row>
    <row r="3" spans="1:9" x14ac:dyDescent="0.2">
      <c r="A3" s="62" t="s">
        <v>12</v>
      </c>
      <c r="B3" s="62"/>
      <c r="C3" s="62"/>
      <c r="D3" s="62"/>
      <c r="E3" s="50" t="s">
        <v>13</v>
      </c>
      <c r="F3" s="50" t="s">
        <v>14</v>
      </c>
      <c r="G3" s="50" t="s">
        <v>15</v>
      </c>
      <c r="H3" s="50" t="s">
        <v>16</v>
      </c>
      <c r="I3" s="47" t="s">
        <v>17</v>
      </c>
    </row>
    <row r="4" spans="1:9" x14ac:dyDescent="0.2">
      <c r="A4" s="63" t="s">
        <v>22</v>
      </c>
      <c r="B4" s="63"/>
      <c r="C4" s="63"/>
      <c r="D4" s="63"/>
      <c r="E4" s="48">
        <v>0</v>
      </c>
      <c r="F4" s="48">
        <v>32</v>
      </c>
      <c r="G4" s="48">
        <v>10</v>
      </c>
      <c r="H4" s="48">
        <v>10</v>
      </c>
      <c r="I4" s="49">
        <v>52</v>
      </c>
    </row>
    <row r="5" spans="1:9" x14ac:dyDescent="0.2">
      <c r="A5" s="63" t="s">
        <v>23</v>
      </c>
      <c r="B5" s="63"/>
      <c r="C5" s="63"/>
      <c r="D5" s="63"/>
      <c r="E5" s="48">
        <v>0</v>
      </c>
      <c r="F5" s="48">
        <v>16</v>
      </c>
      <c r="G5" s="48">
        <v>6</v>
      </c>
      <c r="H5" s="48">
        <v>4</v>
      </c>
      <c r="I5" s="49">
        <v>26</v>
      </c>
    </row>
    <row r="6" spans="1:9" x14ac:dyDescent="0.2">
      <c r="A6" s="63" t="s">
        <v>24</v>
      </c>
      <c r="B6" s="63"/>
      <c r="C6" s="63"/>
      <c r="D6" s="63"/>
      <c r="E6" s="48">
        <v>0</v>
      </c>
      <c r="F6" s="48">
        <v>40</v>
      </c>
      <c r="G6" s="48">
        <v>10</v>
      </c>
      <c r="H6" s="48">
        <v>10</v>
      </c>
      <c r="I6" s="49">
        <v>60</v>
      </c>
    </row>
    <row r="7" spans="1:9" x14ac:dyDescent="0.2">
      <c r="A7" s="63" t="s">
        <v>25</v>
      </c>
      <c r="B7" s="63"/>
      <c r="C7" s="63"/>
      <c r="D7" s="63"/>
      <c r="E7" s="48">
        <v>0</v>
      </c>
      <c r="F7" s="48">
        <v>36</v>
      </c>
      <c r="G7" s="48">
        <v>9</v>
      </c>
      <c r="H7" s="48">
        <v>8</v>
      </c>
      <c r="I7" s="49">
        <v>53</v>
      </c>
    </row>
    <row r="8" spans="1:9" x14ac:dyDescent="0.2">
      <c r="A8" s="63" t="s">
        <v>26</v>
      </c>
      <c r="B8" s="63"/>
      <c r="C8" s="63"/>
      <c r="D8" s="63"/>
      <c r="E8" s="48">
        <v>0</v>
      </c>
      <c r="F8" s="48">
        <v>24</v>
      </c>
      <c r="G8" s="48">
        <v>6</v>
      </c>
      <c r="H8" s="48">
        <v>6</v>
      </c>
      <c r="I8" s="49">
        <v>36</v>
      </c>
    </row>
    <row r="9" spans="1:9" x14ac:dyDescent="0.2">
      <c r="A9" s="63" t="s">
        <v>27</v>
      </c>
      <c r="B9" s="63"/>
      <c r="C9" s="63"/>
      <c r="D9" s="63"/>
      <c r="E9" s="48">
        <v>0</v>
      </c>
      <c r="F9" s="48">
        <v>36</v>
      </c>
      <c r="G9" s="48">
        <v>9</v>
      </c>
      <c r="H9" s="48">
        <v>9</v>
      </c>
      <c r="I9" s="49">
        <v>54</v>
      </c>
    </row>
  </sheetData>
  <mergeCells count="9">
    <mergeCell ref="A1:I1"/>
    <mergeCell ref="C2:G2"/>
    <mergeCell ref="A9:D9"/>
    <mergeCell ref="A6:D6"/>
    <mergeCell ref="A5:D5"/>
    <mergeCell ref="A3:D3"/>
    <mergeCell ref="A4:D4"/>
    <mergeCell ref="A7:D7"/>
    <mergeCell ref="A8:D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C2" sqref="C2:G2"/>
    </sheetView>
  </sheetViews>
  <sheetFormatPr defaultRowHeight="12.75" x14ac:dyDescent="0.2"/>
  <cols>
    <col min="1" max="16384" width="9.140625" style="32"/>
  </cols>
  <sheetData>
    <row r="1" spans="1:9" ht="15.75" x14ac:dyDescent="0.25">
      <c r="A1" s="59" t="s">
        <v>0</v>
      </c>
      <c r="B1" s="59"/>
      <c r="C1" s="59"/>
      <c r="D1" s="59"/>
      <c r="E1" s="59"/>
      <c r="F1" s="59"/>
      <c r="G1" s="59"/>
      <c r="H1" s="59"/>
      <c r="I1" s="59"/>
    </row>
    <row r="2" spans="1:9" ht="15.75" x14ac:dyDescent="0.25">
      <c r="A2" s="34"/>
      <c r="B2" s="33"/>
      <c r="C2" s="60" t="s">
        <v>11</v>
      </c>
      <c r="D2" s="60"/>
      <c r="E2" s="60"/>
      <c r="F2" s="60"/>
      <c r="G2" s="60"/>
      <c r="H2" s="33"/>
    </row>
    <row r="3" spans="1:9" x14ac:dyDescent="0.2">
      <c r="A3" s="62" t="s">
        <v>12</v>
      </c>
      <c r="B3" s="62"/>
      <c r="C3" s="62"/>
      <c r="D3" s="62"/>
      <c r="E3" s="54" t="s">
        <v>13</v>
      </c>
      <c r="F3" s="54" t="s">
        <v>14</v>
      </c>
      <c r="G3" s="54" t="s">
        <v>15</v>
      </c>
      <c r="H3" s="54" t="s">
        <v>16</v>
      </c>
      <c r="I3" s="51" t="s">
        <v>17</v>
      </c>
    </row>
    <row r="4" spans="1:9" x14ac:dyDescent="0.2">
      <c r="A4" s="63" t="s">
        <v>22</v>
      </c>
      <c r="B4" s="63"/>
      <c r="C4" s="63"/>
      <c r="D4" s="63"/>
      <c r="E4" s="52">
        <v>0</v>
      </c>
      <c r="F4" s="52">
        <v>32.799999999999997</v>
      </c>
      <c r="G4" s="52">
        <v>8.1999999999999993</v>
      </c>
      <c r="H4" s="52">
        <v>8</v>
      </c>
      <c r="I4" s="53">
        <v>49</v>
      </c>
    </row>
    <row r="5" spans="1:9" x14ac:dyDescent="0.2">
      <c r="A5" s="63" t="s">
        <v>23</v>
      </c>
      <c r="B5" s="63"/>
      <c r="C5" s="63"/>
      <c r="D5" s="63"/>
      <c r="E5" s="52">
        <v>0</v>
      </c>
      <c r="F5" s="52">
        <v>24</v>
      </c>
      <c r="G5" s="52">
        <v>6</v>
      </c>
      <c r="H5" s="52">
        <v>5</v>
      </c>
      <c r="I5" s="53">
        <v>35</v>
      </c>
    </row>
    <row r="6" spans="1:9" x14ac:dyDescent="0.2">
      <c r="A6" s="63" t="s">
        <v>24</v>
      </c>
      <c r="B6" s="63"/>
      <c r="C6" s="63"/>
      <c r="D6" s="63"/>
      <c r="E6" s="52">
        <v>0</v>
      </c>
      <c r="F6" s="52">
        <v>36</v>
      </c>
      <c r="G6" s="52">
        <v>8.4</v>
      </c>
      <c r="H6" s="52">
        <v>8.4</v>
      </c>
      <c r="I6" s="53">
        <v>52.8</v>
      </c>
    </row>
    <row r="7" spans="1:9" x14ac:dyDescent="0.2">
      <c r="A7" s="63" t="s">
        <v>25</v>
      </c>
      <c r="B7" s="63"/>
      <c r="C7" s="63"/>
      <c r="D7" s="63"/>
      <c r="E7" s="52">
        <v>0</v>
      </c>
      <c r="F7" s="52">
        <v>31.2</v>
      </c>
      <c r="G7" s="52">
        <v>7.6</v>
      </c>
      <c r="H7" s="52">
        <v>7.6</v>
      </c>
      <c r="I7" s="53">
        <v>46.4</v>
      </c>
    </row>
    <row r="8" spans="1:9" x14ac:dyDescent="0.2">
      <c r="A8" s="63" t="s">
        <v>26</v>
      </c>
      <c r="B8" s="63"/>
      <c r="C8" s="63"/>
      <c r="D8" s="63"/>
      <c r="E8" s="52">
        <v>0</v>
      </c>
      <c r="F8" s="52">
        <v>33.6</v>
      </c>
      <c r="G8" s="52">
        <v>8.4</v>
      </c>
      <c r="H8" s="52">
        <v>8.4</v>
      </c>
      <c r="I8" s="53">
        <v>50.4</v>
      </c>
    </row>
    <row r="9" spans="1:9" x14ac:dyDescent="0.2">
      <c r="A9" s="63" t="s">
        <v>27</v>
      </c>
      <c r="B9" s="63"/>
      <c r="C9" s="63"/>
      <c r="D9" s="63"/>
      <c r="E9" s="52">
        <v>0</v>
      </c>
      <c r="F9" s="52">
        <v>32.799999999999997</v>
      </c>
      <c r="G9" s="52">
        <v>8.1999999999999993</v>
      </c>
      <c r="H9" s="52">
        <v>7.8</v>
      </c>
      <c r="I9" s="53">
        <v>48.8</v>
      </c>
    </row>
  </sheetData>
  <mergeCells count="9">
    <mergeCell ref="A1:I1"/>
    <mergeCell ref="C2:G2"/>
    <mergeCell ref="A9:D9"/>
    <mergeCell ref="A6:D6"/>
    <mergeCell ref="A5:D5"/>
    <mergeCell ref="A3:D3"/>
    <mergeCell ref="A4:D4"/>
    <mergeCell ref="A7:D7"/>
    <mergeCell ref="A8:D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9"/>
  <sheetViews>
    <sheetView workbookViewId="0">
      <selection activeCell="F30" sqref="F30"/>
    </sheetView>
  </sheetViews>
  <sheetFormatPr defaultRowHeight="12.75" x14ac:dyDescent="0.2"/>
  <sheetData>
    <row r="1" spans="1:9" ht="15.75" x14ac:dyDescent="0.25">
      <c r="A1" s="59" t="s">
        <v>0</v>
      </c>
      <c r="B1" s="59"/>
      <c r="C1" s="59"/>
      <c r="D1" s="59"/>
      <c r="E1" s="59"/>
      <c r="F1" s="59"/>
      <c r="G1" s="59"/>
      <c r="H1" s="59"/>
      <c r="I1" s="59"/>
    </row>
    <row r="2" spans="1:9" ht="15.75" x14ac:dyDescent="0.25">
      <c r="A2" s="14"/>
      <c r="B2" s="13"/>
      <c r="C2" s="60" t="s">
        <v>28</v>
      </c>
      <c r="D2" s="60"/>
      <c r="E2" s="60"/>
      <c r="F2" s="60"/>
      <c r="G2" s="60"/>
      <c r="H2" s="13"/>
      <c r="I2" s="12"/>
    </row>
    <row r="3" spans="1:9" x14ac:dyDescent="0.2">
      <c r="A3" s="64" t="s">
        <v>12</v>
      </c>
      <c r="B3" s="64"/>
      <c r="C3" s="64"/>
      <c r="D3" s="64"/>
      <c r="E3" s="58" t="s">
        <v>13</v>
      </c>
      <c r="F3" s="58" t="s">
        <v>14</v>
      </c>
      <c r="G3" s="58" t="s">
        <v>15</v>
      </c>
      <c r="H3" s="58" t="s">
        <v>16</v>
      </c>
      <c r="I3" s="55" t="s">
        <v>17</v>
      </c>
    </row>
    <row r="4" spans="1:9" x14ac:dyDescent="0.2">
      <c r="A4" s="61" t="s">
        <v>22</v>
      </c>
      <c r="B4" s="61"/>
      <c r="C4" s="61"/>
      <c r="D4" s="61"/>
      <c r="E4" s="56">
        <v>24</v>
      </c>
      <c r="F4" s="56">
        <v>24</v>
      </c>
      <c r="G4" s="56">
        <v>6</v>
      </c>
      <c r="H4" s="56">
        <v>4</v>
      </c>
      <c r="I4" s="57">
        <f>SUM(F4:H4)</f>
        <v>34</v>
      </c>
    </row>
    <row r="5" spans="1:9" x14ac:dyDescent="0.2">
      <c r="A5" s="61" t="s">
        <v>23</v>
      </c>
      <c r="B5" s="61"/>
      <c r="C5" s="61"/>
      <c r="D5" s="61"/>
      <c r="E5" s="56">
        <v>8</v>
      </c>
      <c r="F5" s="56">
        <v>8</v>
      </c>
      <c r="G5" s="56">
        <v>2</v>
      </c>
      <c r="H5" s="56">
        <v>2</v>
      </c>
      <c r="I5" s="57">
        <f t="shared" ref="I5:I9" si="0">SUM(F5:H5)</f>
        <v>12</v>
      </c>
    </row>
    <row r="6" spans="1:9" x14ac:dyDescent="0.2">
      <c r="A6" s="61" t="s">
        <v>24</v>
      </c>
      <c r="B6" s="61"/>
      <c r="C6" s="61"/>
      <c r="D6" s="61"/>
      <c r="E6" s="56">
        <v>40</v>
      </c>
      <c r="F6" s="56">
        <v>40</v>
      </c>
      <c r="G6" s="56">
        <v>10</v>
      </c>
      <c r="H6" s="56">
        <v>10</v>
      </c>
      <c r="I6" s="57">
        <f t="shared" si="0"/>
        <v>60</v>
      </c>
    </row>
    <row r="7" spans="1:9" x14ac:dyDescent="0.2">
      <c r="A7" s="61" t="s">
        <v>25</v>
      </c>
      <c r="B7" s="61"/>
      <c r="C7" s="61"/>
      <c r="D7" s="61"/>
      <c r="E7" s="56">
        <v>8</v>
      </c>
      <c r="F7" s="56">
        <v>8</v>
      </c>
      <c r="G7" s="56">
        <v>2</v>
      </c>
      <c r="H7" s="56">
        <v>2</v>
      </c>
      <c r="I7" s="57">
        <f t="shared" si="0"/>
        <v>12</v>
      </c>
    </row>
    <row r="8" spans="1:9" x14ac:dyDescent="0.2">
      <c r="A8" s="61" t="s">
        <v>26</v>
      </c>
      <c r="B8" s="61"/>
      <c r="C8" s="61"/>
      <c r="D8" s="61"/>
      <c r="E8" s="56">
        <v>16</v>
      </c>
      <c r="F8" s="56">
        <v>24</v>
      </c>
      <c r="G8" s="56">
        <v>6</v>
      </c>
      <c r="H8" s="56">
        <v>6</v>
      </c>
      <c r="I8" s="57">
        <f t="shared" si="0"/>
        <v>36</v>
      </c>
    </row>
    <row r="9" spans="1:9" x14ac:dyDescent="0.2">
      <c r="A9" s="61" t="s">
        <v>27</v>
      </c>
      <c r="B9" s="61"/>
      <c r="C9" s="61"/>
      <c r="D9" s="61"/>
      <c r="E9" s="56">
        <v>24</v>
      </c>
      <c r="F9" s="56">
        <v>24</v>
      </c>
      <c r="G9" s="56">
        <v>6</v>
      </c>
      <c r="H9" s="56">
        <v>6</v>
      </c>
      <c r="I9" s="57">
        <f t="shared" si="0"/>
        <v>36</v>
      </c>
    </row>
  </sheetData>
  <mergeCells count="9">
    <mergeCell ref="A1:I1"/>
    <mergeCell ref="C2:G2"/>
    <mergeCell ref="A9:D9"/>
    <mergeCell ref="A6:D6"/>
    <mergeCell ref="A5:D5"/>
    <mergeCell ref="A3:D3"/>
    <mergeCell ref="A4:D4"/>
    <mergeCell ref="A7:D7"/>
    <mergeCell ref="A8:D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D39" sqref="D39"/>
    </sheetView>
  </sheetViews>
  <sheetFormatPr defaultRowHeight="15" x14ac:dyDescent="0.2"/>
  <cols>
    <col min="1" max="1" width="42.5703125" style="1" customWidth="1"/>
    <col min="2" max="3" width="7.5703125" style="1" customWidth="1"/>
    <col min="4" max="4" width="8.28515625" style="1" bestFit="1" customWidth="1"/>
    <col min="5" max="7" width="7.5703125" style="1" customWidth="1"/>
    <col min="8" max="8" width="7" style="1" bestFit="1" customWidth="1"/>
    <col min="9" max="9" width="8.28515625" style="1" bestFit="1" customWidth="1"/>
    <col min="10" max="12" width="7.5703125" style="1" customWidth="1"/>
    <col min="13" max="13" width="10.42578125" style="1" bestFit="1" customWidth="1"/>
    <col min="14" max="15" width="14.85546875" style="1" customWidth="1"/>
    <col min="16" max="16384" width="9.140625" style="1"/>
  </cols>
  <sheetData>
    <row r="1" spans="1:13" ht="15.75" x14ac:dyDescent="0.25">
      <c r="A1" s="65" t="s">
        <v>18</v>
      </c>
      <c r="B1" s="65"/>
      <c r="C1" s="65"/>
      <c r="D1" s="65"/>
      <c r="E1" s="65"/>
      <c r="F1" s="65"/>
      <c r="G1" s="65"/>
      <c r="H1" s="65"/>
      <c r="I1" s="65"/>
      <c r="J1" s="65"/>
      <c r="K1" s="65"/>
      <c r="L1" s="65"/>
      <c r="M1" s="65"/>
    </row>
    <row r="2" spans="1:13" ht="26.25" customHeight="1" x14ac:dyDescent="0.2">
      <c r="A2" s="66" t="s">
        <v>29</v>
      </c>
      <c r="B2" s="66"/>
      <c r="C2" s="66"/>
      <c r="D2" s="66"/>
      <c r="E2" s="66"/>
      <c r="F2" s="66"/>
      <c r="G2" s="66"/>
      <c r="H2" s="66"/>
      <c r="I2" s="66"/>
      <c r="J2" s="66"/>
      <c r="K2" s="66"/>
      <c r="L2" s="66"/>
      <c r="M2" s="66"/>
    </row>
    <row r="3" spans="1:13" ht="15.75" thickBot="1" x14ac:dyDescent="0.25">
      <c r="J3" s="2"/>
      <c r="K3" s="2"/>
      <c r="L3" s="2"/>
      <c r="M3" s="2"/>
    </row>
    <row r="4" spans="1:13" s="7" customFormat="1" ht="124.5" customHeight="1" thickBot="1" x14ac:dyDescent="0.25">
      <c r="A4" s="3" t="s">
        <v>1</v>
      </c>
      <c r="B4" s="4" t="s">
        <v>5</v>
      </c>
      <c r="C4" s="4" t="s">
        <v>6</v>
      </c>
      <c r="D4" s="4" t="s">
        <v>7</v>
      </c>
      <c r="E4" s="4" t="s">
        <v>8</v>
      </c>
      <c r="F4" s="4" t="s">
        <v>9</v>
      </c>
      <c r="G4" s="4" t="s">
        <v>10</v>
      </c>
      <c r="H4" s="4" t="s">
        <v>11</v>
      </c>
      <c r="I4" s="11" t="s">
        <v>28</v>
      </c>
      <c r="J4" s="5" t="s">
        <v>2</v>
      </c>
      <c r="K4" s="6" t="s">
        <v>4</v>
      </c>
    </row>
    <row r="5" spans="1:13" ht="16.5" customHeight="1" x14ac:dyDescent="0.2">
      <c r="A5" s="8" t="str">
        <f>'8'!A4:D4</f>
        <v>Ciber, Inc</v>
      </c>
      <c r="B5" s="9">
        <f>'1'!I4</f>
        <v>38.799999999999997</v>
      </c>
      <c r="C5" s="9">
        <f>'2'!I4</f>
        <v>50.2</v>
      </c>
      <c r="D5" s="9">
        <f>'3'!I4</f>
        <v>36</v>
      </c>
      <c r="E5" s="9">
        <f>'4'!I4</f>
        <v>45</v>
      </c>
      <c r="F5" s="9">
        <f>'5'!I4</f>
        <v>42</v>
      </c>
      <c r="G5" s="9">
        <f>'6'!I4</f>
        <v>52</v>
      </c>
      <c r="H5" s="9">
        <f>'7'!I4</f>
        <v>49</v>
      </c>
      <c r="I5" s="23">
        <f>'8'!I4</f>
        <v>34</v>
      </c>
      <c r="J5" s="9">
        <f t="shared" ref="J5:J10" si="0">AVERAGE(B5:I5)</f>
        <v>43.375</v>
      </c>
      <c r="K5" s="10">
        <f>RANK(J5,$J$5:$J$10,0)</f>
        <v>2</v>
      </c>
    </row>
    <row r="6" spans="1:13" ht="16.5" customHeight="1" x14ac:dyDescent="0.2">
      <c r="A6" s="8" t="str">
        <f>'8'!A5:D5</f>
        <v>CLP Consulting Services</v>
      </c>
      <c r="B6" s="9">
        <f>'1'!I5</f>
        <v>32</v>
      </c>
      <c r="C6" s="9">
        <f>'2'!I5</f>
        <v>34.6</v>
      </c>
      <c r="D6" s="9">
        <f>'3'!I5</f>
        <v>0</v>
      </c>
      <c r="E6" s="9">
        <f>'4'!I5</f>
        <v>39</v>
      </c>
      <c r="F6" s="9">
        <f>'5'!I5</f>
        <v>28</v>
      </c>
      <c r="G6" s="9">
        <f>'6'!I5</f>
        <v>26</v>
      </c>
      <c r="H6" s="9">
        <f>'7'!I5</f>
        <v>35</v>
      </c>
      <c r="I6" s="23">
        <f>'8'!I5</f>
        <v>12</v>
      </c>
      <c r="J6" s="9">
        <f t="shared" si="0"/>
        <v>25.824999999999999</v>
      </c>
      <c r="K6" s="10">
        <f t="shared" ref="K6:K10" si="1">RANK(J6,$J$5:$J$10,0)</f>
        <v>6</v>
      </c>
    </row>
    <row r="7" spans="1:13" ht="16.5" customHeight="1" x14ac:dyDescent="0.2">
      <c r="A7" s="8" t="str">
        <f>'8'!A6:D6</f>
        <v>Huron Consulting Group</v>
      </c>
      <c r="B7" s="9">
        <f>'1'!I6</f>
        <v>53</v>
      </c>
      <c r="C7" s="9">
        <f>'2'!I6</f>
        <v>56.4</v>
      </c>
      <c r="D7" s="9">
        <f>'3'!I6</f>
        <v>60</v>
      </c>
      <c r="E7" s="9">
        <f>'4'!I6</f>
        <v>54</v>
      </c>
      <c r="F7" s="9">
        <f>'5'!I6</f>
        <v>54</v>
      </c>
      <c r="G7" s="9">
        <f>'6'!I6</f>
        <v>60</v>
      </c>
      <c r="H7" s="9">
        <f>'7'!I6</f>
        <v>52.8</v>
      </c>
      <c r="I7" s="23">
        <f>'8'!I6</f>
        <v>60</v>
      </c>
      <c r="J7" s="9">
        <f t="shared" si="0"/>
        <v>56.274999999999999</v>
      </c>
      <c r="K7" s="10">
        <f t="shared" si="1"/>
        <v>1</v>
      </c>
    </row>
    <row r="8" spans="1:13" x14ac:dyDescent="0.2">
      <c r="A8" s="8" t="str">
        <f>'8'!A7:D7</f>
        <v>iLynx, Inc</v>
      </c>
      <c r="B8" s="9">
        <f>'1'!I7</f>
        <v>49</v>
      </c>
      <c r="C8" s="9">
        <f>'2'!I7</f>
        <v>45.199999999999996</v>
      </c>
      <c r="D8" s="9">
        <f>'3'!I7</f>
        <v>0</v>
      </c>
      <c r="E8" s="9">
        <f>'4'!I7</f>
        <v>40</v>
      </c>
      <c r="F8" s="9">
        <f>'5'!I7</f>
        <v>48</v>
      </c>
      <c r="G8" s="9">
        <f>'6'!I7</f>
        <v>53</v>
      </c>
      <c r="H8" s="9">
        <f>'7'!I7</f>
        <v>46.4</v>
      </c>
      <c r="I8" s="23">
        <f>'8'!I7</f>
        <v>12</v>
      </c>
      <c r="J8" s="9">
        <f t="shared" si="0"/>
        <v>36.699999999999996</v>
      </c>
      <c r="K8" s="10">
        <f t="shared" si="1"/>
        <v>5</v>
      </c>
    </row>
    <row r="9" spans="1:13" x14ac:dyDescent="0.2">
      <c r="A9" s="8" t="str">
        <f>'8'!A8:D8</f>
        <v>Oracle Platinum Partner</v>
      </c>
      <c r="B9" s="9">
        <f>'1'!I8</f>
        <v>45.4</v>
      </c>
      <c r="C9" s="9">
        <f>'2'!I8</f>
        <v>53.8</v>
      </c>
      <c r="D9" s="9">
        <f>'3'!I8</f>
        <v>0</v>
      </c>
      <c r="E9" s="9">
        <f>'4'!I8</f>
        <v>47.4</v>
      </c>
      <c r="F9" s="9">
        <f>'5'!I8</f>
        <v>42</v>
      </c>
      <c r="G9" s="9">
        <f>'6'!I8</f>
        <v>36</v>
      </c>
      <c r="H9" s="9">
        <f>'7'!I8</f>
        <v>50.4</v>
      </c>
      <c r="I9" s="23">
        <f>'8'!I8</f>
        <v>36</v>
      </c>
      <c r="J9" s="9">
        <f t="shared" si="0"/>
        <v>38.875</v>
      </c>
      <c r="K9" s="10">
        <f t="shared" si="1"/>
        <v>3</v>
      </c>
    </row>
    <row r="10" spans="1:13" x14ac:dyDescent="0.2">
      <c r="A10" s="8" t="str">
        <f>'8'!A9:D9</f>
        <v>The Cansler Group</v>
      </c>
      <c r="B10" s="9">
        <f>'1'!I9</f>
        <v>41.8</v>
      </c>
      <c r="C10" s="9">
        <f>'2'!I9</f>
        <v>48.4</v>
      </c>
      <c r="D10" s="9">
        <f>'3'!I9</f>
        <v>0</v>
      </c>
      <c r="E10" s="9">
        <f>'4'!I9</f>
        <v>38</v>
      </c>
      <c r="F10" s="9">
        <f>'5'!I9</f>
        <v>42</v>
      </c>
      <c r="G10" s="9">
        <f>'6'!I9</f>
        <v>54</v>
      </c>
      <c r="H10" s="9">
        <f>'7'!I9</f>
        <v>48.8</v>
      </c>
      <c r="I10" s="23">
        <f>'8'!I9</f>
        <v>36</v>
      </c>
      <c r="J10" s="9">
        <f t="shared" si="0"/>
        <v>38.625</v>
      </c>
      <c r="K10" s="10">
        <f t="shared" si="1"/>
        <v>4</v>
      </c>
    </row>
  </sheetData>
  <mergeCells count="2">
    <mergeCell ref="A1:M1"/>
    <mergeCell ref="A2:M2"/>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vt:lpstr>
      <vt:lpstr>2</vt:lpstr>
      <vt:lpstr>3</vt:lpstr>
      <vt:lpstr>4</vt:lpstr>
      <vt:lpstr>5</vt:lpstr>
      <vt:lpstr>6</vt:lpstr>
      <vt:lpstr>7</vt:lpstr>
      <vt:lpstr>8</vt:lpstr>
      <vt:lpstr>Technical</vt:lpstr>
      <vt:lpstr>Non-Technical</vt:lpstr>
      <vt:lpstr>Summary</vt:lpstr>
      <vt:lpstr>Evaluation Matrix</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2017-07-18T15:39:13Z</dcterms:modified>
</cp:coreProperties>
</file>