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410" yWindow="300" windowWidth="17115" windowHeight="9855" tabRatio="602" activeTab="9"/>
  </bookViews>
  <sheets>
    <sheet name="1" sheetId="3" r:id="rId1"/>
    <sheet name="2" sheetId="5" r:id="rId2"/>
    <sheet name="3" sheetId="9" r:id="rId3"/>
    <sheet name="4" sheetId="10" r:id="rId4"/>
    <sheet name="5" sheetId="11" r:id="rId5"/>
    <sheet name="6" sheetId="4" r:id="rId6"/>
    <sheet name="7" sheetId="2" r:id="rId7"/>
    <sheet name="Technical" sheetId="1" r:id="rId8"/>
    <sheet name="Non-Technical" sheetId="6" r:id="rId9"/>
    <sheet name="Summary" sheetId="7" r:id="rId10"/>
    <sheet name="Evaluation" sheetId="12" r:id="rId11"/>
  </sheets>
  <externalReferences>
    <externalReference r:id="rId12"/>
    <externalReference r:id="rId13"/>
    <externalReference r:id="rId14"/>
  </externalReferences>
  <calcPr calcId="145621" concurrentCalc="0"/>
</workbook>
</file>

<file path=xl/calcChain.xml><?xml version="1.0" encoding="utf-8"?>
<calcChain xmlns="http://schemas.openxmlformats.org/spreadsheetml/2006/main">
  <c r="N9" i="12" l="1"/>
  <c r="K9" i="12"/>
  <c r="H9" i="12"/>
  <c r="E9" i="12"/>
  <c r="Q9" i="12"/>
  <c r="T9" i="12"/>
  <c r="U9" i="12"/>
  <c r="B9" i="12"/>
  <c r="N8" i="12"/>
  <c r="K8" i="12"/>
  <c r="H8" i="12"/>
  <c r="E8" i="12"/>
  <c r="Q8" i="12"/>
  <c r="T8" i="12"/>
  <c r="U8" i="12"/>
  <c r="B8" i="12"/>
  <c r="E1" i="12"/>
  <c r="B6" i="6"/>
  <c r="B5" i="6"/>
  <c r="B6" i="1"/>
  <c r="C6" i="1"/>
  <c r="D6" i="1"/>
  <c r="E6" i="1"/>
  <c r="E5" i="11"/>
  <c r="F5" i="11"/>
  <c r="G5" i="11"/>
  <c r="H5" i="11"/>
  <c r="I5" i="11"/>
  <c r="J5" i="11"/>
  <c r="K5" i="11"/>
  <c r="F6" i="1"/>
  <c r="E5" i="4"/>
  <c r="F5" i="4"/>
  <c r="G5" i="4"/>
  <c r="H5" i="4"/>
  <c r="I5" i="4"/>
  <c r="J5" i="4"/>
  <c r="K5" i="4"/>
  <c r="G6" i="1"/>
  <c r="H6" i="1"/>
  <c r="K5" i="2"/>
  <c r="K4" i="2"/>
  <c r="H5" i="1"/>
  <c r="E4" i="4"/>
  <c r="F4" i="4"/>
  <c r="G4" i="4"/>
  <c r="H4" i="4"/>
  <c r="I4" i="4"/>
  <c r="J4" i="4"/>
  <c r="K4" i="4"/>
  <c r="G5" i="1"/>
  <c r="E4" i="11"/>
  <c r="F4" i="11"/>
  <c r="G4" i="11"/>
  <c r="H4" i="11"/>
  <c r="I4" i="11"/>
  <c r="J4" i="11"/>
  <c r="K4" i="11"/>
  <c r="F5" i="1"/>
  <c r="E5" i="1"/>
  <c r="D5" i="1"/>
  <c r="C5" i="1"/>
  <c r="B5" i="1"/>
  <c r="A5" i="4"/>
  <c r="A4" i="4"/>
  <c r="A5" i="11"/>
  <c r="A4" i="11"/>
  <c r="A6" i="7"/>
  <c r="A5" i="7"/>
  <c r="A6" i="6"/>
  <c r="A5" i="6"/>
  <c r="A6" i="1"/>
  <c r="A5" i="1"/>
  <c r="A2" i="7"/>
  <c r="A2" i="6"/>
  <c r="H4" i="7"/>
  <c r="C4" i="7"/>
  <c r="D4" i="7"/>
  <c r="E4" i="7"/>
  <c r="F4" i="7"/>
  <c r="G4" i="7"/>
  <c r="B4" i="7"/>
  <c r="G6" i="7"/>
  <c r="G5" i="7"/>
  <c r="F6" i="7"/>
  <c r="F5" i="7"/>
  <c r="E6" i="7"/>
  <c r="E5" i="7"/>
  <c r="C6" i="6"/>
  <c r="J6" i="7"/>
  <c r="C5" i="6"/>
  <c r="J5" i="7"/>
  <c r="D5" i="6"/>
  <c r="D6" i="6"/>
  <c r="H6" i="7"/>
  <c r="H5" i="7"/>
  <c r="D6" i="7"/>
  <c r="D5" i="7"/>
  <c r="C6" i="7"/>
  <c r="C5" i="7"/>
  <c r="B6" i="7"/>
  <c r="B5" i="7"/>
  <c r="I6" i="7"/>
  <c r="K6" i="7"/>
  <c r="I5" i="7"/>
  <c r="K5" i="7"/>
  <c r="I5" i="1"/>
  <c r="I6" i="1"/>
  <c r="L5" i="7"/>
  <c r="L6" i="7"/>
  <c r="J6" i="1"/>
  <c r="J5" i="1"/>
</calcChain>
</file>

<file path=xl/sharedStrings.xml><?xml version="1.0" encoding="utf-8"?>
<sst xmlns="http://schemas.openxmlformats.org/spreadsheetml/2006/main" count="149" uniqueCount="53">
  <si>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</si>
  <si>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</si>
  <si>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</si>
  <si>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</si>
  <si>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</si>
  <si>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</si>
  <si>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</si>
  <si>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</si>
  <si>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</si>
  <si>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</si>
  <si>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</si>
  <si>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</si>
  <si>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</si>
  <si>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</si>
  <si>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</si>
  <si>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</si>
  <si>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</si>
  <si>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</si>
  <si>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</si>
  <si>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</si>
  <si>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</si>
  <si>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</si>
  <si>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5</t>
  </si>
  <si>
    <t>Criteria 6</t>
  </si>
  <si>
    <t>China Sense</t>
  </si>
  <si>
    <t>WorldStrides Capstone</t>
  </si>
  <si>
    <t xml:space="preserve">RFP730-16015 Summer 2016 International Business Residency - China </t>
  </si>
  <si>
    <t>\</t>
  </si>
  <si>
    <t xml:space="preserve">Evaluator 1 </t>
  </si>
  <si>
    <t>RESPONDENT EVALUATION MATRIX</t>
  </si>
  <si>
    <t>Evaluator Name:</t>
  </si>
  <si>
    <t>Name</t>
  </si>
  <si>
    <t xml:space="preserve">Criteria 1 </t>
  </si>
  <si>
    <t>Demonstrated experience performing the requested services for higher education institutions or establishments of similar size.</t>
  </si>
  <si>
    <t>Administrative, financial reporting, operational and management structure in place to satisfy service requirements</t>
  </si>
  <si>
    <t>Stability and success of respondent’s business including, but not limited to, demonstrated capability and financial resources to perform work in the time projected.</t>
  </si>
  <si>
    <t>Customer Service References</t>
  </si>
  <si>
    <t>Ability to meet timelines and deadlines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</si>
  <si>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</si>
  <si>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</si>
  <si>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</si>
  <si>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</si>
  <si>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</si>
  <si>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</si>
  <si>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</si>
  <si>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</si>
  <si>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</si>
  <si>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</si>
  <si>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</si>
  <si>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</si>
  <si>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</si>
  <si>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</si>
  <si>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>Pricing
**DO NOT EVALUATE COST.  Evaluator 7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</si>
</sst>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9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4" borderId="7" applyNumberFormat="0" applyFont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15" fillId="4" borderId="7" applyNumberFormat="0" applyFont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1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4" fontId="13" fillId="0" borderId="5" xfId="0" applyNumberFormat="1" applyFont="1" applyBorder="1"/>
    <xf numFmtId="0" fontId="13" fillId="3" borderId="6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35" fillId="0" borderId="0" xfId="0" applyFont="1"/>
    <xf numFmtId="0" fontId="14" fillId="0" borderId="0" xfId="0" applyFont="1"/>
    <xf numFmtId="0" fontId="0" fillId="0" borderId="0" xfId="0"/>
    <xf numFmtId="0" fontId="36" fillId="0" borderId="0" xfId="0" applyFont="1"/>
    <xf numFmtId="0" fontId="34" fillId="0" borderId="2" xfId="0" applyFont="1" applyBorder="1" applyAlignment="1">
      <alignment horizontal="center" vertical="center" wrapText="1"/>
    </xf>
    <xf numFmtId="4" fontId="37" fillId="0" borderId="5" xfId="0" applyNumberFormat="1" applyFont="1" applyBorder="1"/>
    <xf numFmtId="0" fontId="39" fillId="0" borderId="16" xfId="4" applyFont="1" applyBorder="1" applyAlignment="1">
      <alignment horizontal="center"/>
    </xf>
    <xf numFmtId="0" fontId="40" fillId="0" borderId="16" xfId="4" applyFont="1" applyBorder="1" applyAlignment="1">
      <alignment horizontal="center"/>
    </xf>
    <xf numFmtId="0" fontId="38" fillId="3" borderId="16" xfId="4" applyFont="1" applyFill="1" applyBorder="1" applyAlignment="1">
      <alignment horizontal="center"/>
    </xf>
    <xf numFmtId="0" fontId="41" fillId="0" borderId="0" xfId="0" applyFont="1"/>
    <xf numFmtId="0" fontId="42" fillId="0" borderId="0" xfId="0" applyFont="1"/>
    <xf numFmtId="0" fontId="42" fillId="3" borderId="0" xfId="0" applyFont="1" applyFill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8" fillId="3" borderId="16" xfId="97" applyFont="1" applyFill="1" applyBorder="1" applyAlignment="1">
      <alignment horizontal="center"/>
    </xf>
    <xf numFmtId="0" fontId="42" fillId="0" borderId="0" xfId="0" applyFont="1"/>
    <xf numFmtId="0" fontId="42" fillId="3" borderId="0" xfId="0" applyFont="1" applyFill="1"/>
    <xf numFmtId="0" fontId="40" fillId="0" borderId="16" xfId="97" applyFont="1" applyBorder="1" applyAlignment="1">
      <alignment horizontal="center"/>
    </xf>
    <xf numFmtId="0" fontId="39" fillId="0" borderId="16" xfId="97" applyFont="1" applyBorder="1" applyAlignment="1">
      <alignment horizontal="center"/>
    </xf>
    <xf numFmtId="0" fontId="41" fillId="0" borderId="0" xfId="0" applyFont="1"/>
    <xf numFmtId="0" fontId="12" fillId="0" borderId="0" xfId="0" applyFont="1" applyAlignment="1"/>
    <xf numFmtId="0" fontId="43" fillId="0" borderId="0" xfId="0" applyFont="1"/>
    <xf numFmtId="0" fontId="45" fillId="0" borderId="0" xfId="98" applyFont="1"/>
    <xf numFmtId="0" fontId="38" fillId="3" borderId="21" xfId="98" applyFont="1" applyFill="1" applyBorder="1" applyAlignment="1">
      <alignment horizontal="center" vertical="center"/>
    </xf>
    <xf numFmtId="0" fontId="38" fillId="0" borderId="0" xfId="98" applyFont="1" applyAlignment="1">
      <alignment horizontal="center"/>
    </xf>
    <xf numFmtId="0" fontId="40" fillId="27" borderId="22" xfId="98" applyFont="1" applyFill="1" applyBorder="1" applyAlignment="1">
      <alignment horizontal="center"/>
    </xf>
    <xf numFmtId="0" fontId="40" fillId="0" borderId="23" xfId="98" applyFont="1" applyFill="1" applyBorder="1" applyAlignment="1">
      <alignment horizontal="center"/>
    </xf>
    <xf numFmtId="0" fontId="40" fillId="28" borderId="24" xfId="98" applyFont="1" applyFill="1" applyBorder="1" applyAlignment="1">
      <alignment horizontal="center"/>
    </xf>
    <xf numFmtId="0" fontId="38" fillId="27" borderId="22" xfId="98" applyFont="1" applyFill="1" applyBorder="1" applyAlignment="1">
      <alignment horizontal="center"/>
    </xf>
    <xf numFmtId="0" fontId="38" fillId="0" borderId="23" xfId="98" applyFont="1" applyFill="1" applyBorder="1" applyAlignment="1">
      <alignment horizontal="center"/>
    </xf>
    <xf numFmtId="0" fontId="38" fillId="28" borderId="24" xfId="98" applyFont="1" applyFill="1" applyBorder="1" applyAlignment="1">
      <alignment horizontal="center"/>
    </xf>
    <xf numFmtId="0" fontId="45" fillId="0" borderId="25" xfId="98" applyFont="1" applyBorder="1" applyAlignment="1">
      <alignment horizontal="center"/>
    </xf>
    <xf numFmtId="0" fontId="14" fillId="0" borderId="26" xfId="88" applyFont="1" applyFill="1" applyBorder="1" applyAlignment="1">
      <alignment horizontal="center"/>
    </xf>
    <xf numFmtId="0" fontId="42" fillId="27" borderId="27" xfId="98" applyFont="1" applyFill="1" applyBorder="1" applyAlignment="1">
      <alignment horizontal="center"/>
    </xf>
    <xf numFmtId="0" fontId="42" fillId="0" borderId="28" xfId="98" applyFont="1" applyFill="1" applyBorder="1" applyAlignment="1">
      <alignment horizontal="center"/>
    </xf>
    <xf numFmtId="0" fontId="42" fillId="28" borderId="6" xfId="98" applyFont="1" applyFill="1" applyBorder="1" applyAlignment="1">
      <alignment horizontal="center"/>
    </xf>
    <xf numFmtId="0" fontId="45" fillId="27" borderId="27" xfId="98" applyFont="1" applyFill="1" applyBorder="1" applyAlignment="1">
      <alignment horizontal="center"/>
    </xf>
    <xf numFmtId="0" fontId="45" fillId="0" borderId="28" xfId="98" applyFont="1" applyFill="1" applyBorder="1" applyAlignment="1">
      <alignment horizontal="center"/>
    </xf>
    <xf numFmtId="0" fontId="45" fillId="28" borderId="6" xfId="98" applyFont="1" applyFill="1" applyBorder="1" applyAlignment="1">
      <alignment horizontal="center"/>
    </xf>
    <xf numFmtId="0" fontId="45" fillId="3" borderId="25" xfId="98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38" fillId="0" borderId="16" xfId="4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8" fillId="0" borderId="16" xfId="97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4" fillId="0" borderId="33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33" fillId="0" borderId="0" xfId="0" applyFont="1" applyAlignment="1">
      <alignment horizontal="center" vertical="top" wrapText="1"/>
    </xf>
    <xf numFmtId="0" fontId="33" fillId="0" borderId="29" xfId="0" applyFont="1" applyBorder="1" applyAlignment="1">
      <alignment horizontal="center" vertical="top" wrapText="1"/>
    </xf>
    <xf numFmtId="0" fontId="33" fillId="2" borderId="30" xfId="0" applyFont="1" applyFill="1" applyBorder="1" applyAlignment="1">
      <alignment horizontal="center"/>
    </xf>
    <xf numFmtId="0" fontId="33" fillId="2" borderId="31" xfId="0" applyFont="1" applyFill="1" applyBorder="1" applyAlignment="1">
      <alignment horizontal="center"/>
    </xf>
    <xf numFmtId="0" fontId="33" fillId="2" borderId="32" xfId="0" applyFont="1" applyFill="1" applyBorder="1" applyAlignment="1">
      <alignment horizontal="center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44" fillId="0" borderId="17" xfId="0" applyFont="1" applyBorder="1" applyAlignment="1">
      <alignment horizontal="center"/>
    </xf>
    <xf numFmtId="0" fontId="39" fillId="0" borderId="18" xfId="98" applyFont="1" applyFill="1" applyBorder="1" applyAlignment="1">
      <alignment horizontal="left" vertical="center" wrapText="1"/>
    </xf>
    <xf numFmtId="0" fontId="39" fillId="0" borderId="19" xfId="98" applyFont="1" applyFill="1" applyBorder="1" applyAlignment="1">
      <alignment horizontal="left" vertical="center" wrapText="1"/>
    </xf>
    <xf numFmtId="0" fontId="39" fillId="0" borderId="20" xfId="98" applyFont="1" applyFill="1" applyBorder="1" applyAlignment="1">
      <alignment horizontal="left" vertical="center" wrapText="1"/>
    </xf>
    <xf numFmtId="0" fontId="40" fillId="0" borderId="18" xfId="98" applyFont="1" applyFill="1" applyBorder="1" applyAlignment="1">
      <alignment horizontal="left" vertical="center" wrapText="1"/>
    </xf>
    <xf numFmtId="0" fontId="40" fillId="0" borderId="19" xfId="98" applyFont="1" applyFill="1" applyBorder="1" applyAlignment="1">
      <alignment horizontal="left" vertical="center" wrapText="1"/>
    </xf>
    <xf numFmtId="0" fontId="40" fillId="0" borderId="20" xfId="98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43" fillId="26" borderId="0" xfId="0" applyFont="1" applyFill="1" applyBorder="1" applyAlignment="1">
      <alignment horizontal="center"/>
    </xf>
  </cellXfs>
  <cellStyles count="99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8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s/Fallon%20Levers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s/Steve%20Koc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%20RFP730-16015%20Summer%202016%20International%20Business%20Residency%20-%20Ch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China Sense</v>
          </cell>
        </row>
        <row r="5">
          <cell r="A5" t="str">
            <v>WorldStrides Capstone</v>
          </cell>
        </row>
      </sheetData>
      <sheetData sheetId="2">
        <row r="8">
          <cell r="E8">
            <v>0</v>
          </cell>
          <cell r="H8">
            <v>30</v>
          </cell>
          <cell r="K8">
            <v>10</v>
          </cell>
          <cell r="N8">
            <v>20</v>
          </cell>
          <cell r="Q8">
            <v>20</v>
          </cell>
          <cell r="T8">
            <v>10</v>
          </cell>
        </row>
        <row r="9">
          <cell r="E9">
            <v>0</v>
          </cell>
          <cell r="H9">
            <v>30</v>
          </cell>
          <cell r="K9">
            <v>10</v>
          </cell>
          <cell r="N9">
            <v>20</v>
          </cell>
          <cell r="Q9">
            <v>20</v>
          </cell>
          <cell r="T9">
            <v>10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China Sense</v>
          </cell>
        </row>
        <row r="5">
          <cell r="A5" t="str">
            <v>WorldStrides Capstone</v>
          </cell>
        </row>
      </sheetData>
      <sheetData sheetId="2">
        <row r="8">
          <cell r="E8">
            <v>0</v>
          </cell>
          <cell r="H8">
            <v>27</v>
          </cell>
          <cell r="K8">
            <v>8</v>
          </cell>
          <cell r="N8">
            <v>12</v>
          </cell>
          <cell r="Q8">
            <v>16</v>
          </cell>
          <cell r="T8">
            <v>8</v>
          </cell>
        </row>
        <row r="9">
          <cell r="E9">
            <v>0</v>
          </cell>
          <cell r="H9">
            <v>24</v>
          </cell>
          <cell r="K9">
            <v>8</v>
          </cell>
          <cell r="N9">
            <v>12</v>
          </cell>
          <cell r="Q9">
            <v>16</v>
          </cell>
          <cell r="T9">
            <v>8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 xml:space="preserve">RFP730-16015 Summer 2016 International Business Residency - China </v>
          </cell>
        </row>
      </sheetData>
      <sheetData sheetId="1">
        <row r="4">
          <cell r="A4" t="str">
            <v>China Sense</v>
          </cell>
        </row>
        <row r="5">
          <cell r="A5" t="str">
            <v>WorldStrides Capstone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E24" sqref="E24"/>
    </sheetView>
  </sheetViews>
  <sheetFormatPr defaultRowHeight="12.75" x14ac:dyDescent="0.2"/>
  <sheetData>
    <row r="1" spans="1:11" ht="15.75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</row>
    <row r="2" spans="1:11" ht="15.75" x14ac:dyDescent="0.25">
      <c r="A2" s="14"/>
      <c r="B2" s="13"/>
      <c r="C2" s="61" t="s">
        <v>28</v>
      </c>
      <c r="D2" s="61"/>
      <c r="E2" s="61"/>
      <c r="F2" s="61"/>
      <c r="G2" s="61"/>
      <c r="H2" s="13"/>
      <c r="I2" s="12"/>
    </row>
    <row r="3" spans="1:11" x14ac:dyDescent="0.2">
      <c r="A3" s="62" t="s">
        <v>12</v>
      </c>
      <c r="B3" s="62"/>
      <c r="C3" s="62"/>
      <c r="D3" s="62"/>
      <c r="E3" s="25" t="s">
        <v>13</v>
      </c>
      <c r="F3" s="26" t="s">
        <v>14</v>
      </c>
      <c r="G3" s="26" t="s">
        <v>15</v>
      </c>
      <c r="H3" s="26" t="s">
        <v>16</v>
      </c>
      <c r="I3" s="26" t="s">
        <v>22</v>
      </c>
      <c r="J3" s="26" t="s">
        <v>23</v>
      </c>
      <c r="K3" s="27" t="s">
        <v>17</v>
      </c>
    </row>
    <row r="4" spans="1:11" x14ac:dyDescent="0.2">
      <c r="A4" s="63" t="s">
        <v>24</v>
      </c>
      <c r="B4" s="63"/>
      <c r="C4" s="63"/>
      <c r="D4" s="63"/>
      <c r="E4" s="28">
        <v>0</v>
      </c>
      <c r="F4" s="29">
        <v>30</v>
      </c>
      <c r="G4" s="29">
        <v>8</v>
      </c>
      <c r="H4" s="29">
        <v>20</v>
      </c>
      <c r="I4" s="29">
        <v>20</v>
      </c>
      <c r="J4" s="29">
        <v>10</v>
      </c>
      <c r="K4" s="30">
        <v>88</v>
      </c>
    </row>
    <row r="5" spans="1:11" x14ac:dyDescent="0.2">
      <c r="A5" s="63" t="s">
        <v>25</v>
      </c>
      <c r="B5" s="63"/>
      <c r="C5" s="63"/>
      <c r="D5" s="63"/>
      <c r="E5" s="28">
        <v>0</v>
      </c>
      <c r="F5" s="29">
        <v>18</v>
      </c>
      <c r="G5" s="29">
        <v>6</v>
      </c>
      <c r="H5" s="29">
        <v>16</v>
      </c>
      <c r="I5" s="29">
        <v>20</v>
      </c>
      <c r="J5" s="29">
        <v>10</v>
      </c>
      <c r="K5" s="30">
        <v>70</v>
      </c>
    </row>
    <row r="16" spans="1:11" x14ac:dyDescent="0.2">
      <c r="C16" s="21"/>
    </row>
    <row r="17" spans="3:3" x14ac:dyDescent="0.2">
      <c r="C17" s="21"/>
    </row>
  </sheetData>
  <mergeCells count="5">
    <mergeCell ref="A1:I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I27" sqref="I27"/>
    </sheetView>
  </sheetViews>
  <sheetFormatPr defaultRowHeight="15" x14ac:dyDescent="0.2"/>
  <cols>
    <col min="1" max="1" width="42.5703125" style="1" customWidth="1"/>
    <col min="2" max="2" width="8.28515625" style="1" bestFit="1" customWidth="1"/>
    <col min="3" max="10" width="7.5703125" style="1" customWidth="1"/>
    <col min="11" max="11" width="8.28515625" style="1" bestFit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26.25" customHeight="1" x14ac:dyDescent="0.2">
      <c r="A2" s="67" t="str">
        <f>Technical!A2</f>
        <v xml:space="preserve">RFP730-16015 Summer 2016 International Business Residency - China 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3" t="s">
        <v>21</v>
      </c>
      <c r="K4" s="5" t="s">
        <v>3</v>
      </c>
      <c r="L4" s="6" t="s">
        <v>4</v>
      </c>
    </row>
    <row r="5" spans="1:12" ht="16.5" customHeight="1" x14ac:dyDescent="0.2">
      <c r="A5" s="8" t="str">
        <f>Technical!A5</f>
        <v>China Sense</v>
      </c>
      <c r="B5" s="9">
        <f>Technical!B5</f>
        <v>88</v>
      </c>
      <c r="C5" s="9">
        <f>Technical!C5</f>
        <v>72</v>
      </c>
      <c r="D5" s="9">
        <f>Technical!D5</f>
        <v>88</v>
      </c>
      <c r="E5" s="9">
        <f>Technical!E5</f>
        <v>86</v>
      </c>
      <c r="F5" s="9">
        <f>Technical!F5</f>
        <v>90</v>
      </c>
      <c r="G5" s="9">
        <f>Technical!G5</f>
        <v>71</v>
      </c>
      <c r="H5" s="24">
        <f>Technical!H5</f>
        <v>90</v>
      </c>
      <c r="I5" s="9">
        <f>AVERAGE(B5:H5)</f>
        <v>83.571428571428569</v>
      </c>
      <c r="J5" s="24">
        <f>'Non-Technical'!C5</f>
        <v>10</v>
      </c>
      <c r="K5" s="9">
        <f t="shared" ref="K5:K6" si="0">I5+J5</f>
        <v>93.571428571428569</v>
      </c>
      <c r="L5" s="10">
        <f>RANK(K5,$K$5:$K$6,0)</f>
        <v>1</v>
      </c>
    </row>
    <row r="6" spans="1:12" ht="16.5" customHeight="1" x14ac:dyDescent="0.2">
      <c r="A6" s="8" t="str">
        <f>Technical!A6</f>
        <v>WorldStrides Capstone</v>
      </c>
      <c r="B6" s="9">
        <f>Technical!B6</f>
        <v>70</v>
      </c>
      <c r="C6" s="9">
        <f>Technical!C6</f>
        <v>74</v>
      </c>
      <c r="D6" s="9">
        <f>Technical!D6</f>
        <v>90</v>
      </c>
      <c r="E6" s="9">
        <f>Technical!E6</f>
        <v>64</v>
      </c>
      <c r="F6" s="9">
        <f>Technical!F6</f>
        <v>90</v>
      </c>
      <c r="G6" s="9">
        <f>Technical!G6</f>
        <v>68</v>
      </c>
      <c r="H6" s="24">
        <f>Technical!H6</f>
        <v>88</v>
      </c>
      <c r="I6" s="9">
        <f>AVERAGE(B6:H6)</f>
        <v>77.714285714285708</v>
      </c>
      <c r="J6" s="24">
        <f>'Non-Technical'!C6</f>
        <v>10</v>
      </c>
      <c r="K6" s="9">
        <f t="shared" si="0"/>
        <v>87.714285714285708</v>
      </c>
      <c r="L6" s="10">
        <f>RANK(K6,$K$5:$K$6,0)</f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"/>
  <sheetViews>
    <sheetView workbookViewId="0">
      <selection activeCell="N23" sqref="N23"/>
    </sheetView>
  </sheetViews>
  <sheetFormatPr defaultRowHeight="12.75" x14ac:dyDescent="0.2"/>
  <cols>
    <col min="1" max="1" width="2" style="31" customWidth="1"/>
    <col min="2" max="2" width="27.5703125" style="31" bestFit="1" customWidth="1"/>
    <col min="3" max="3" width="12" style="31" customWidth="1"/>
    <col min="4" max="5" width="10.7109375" style="31" customWidth="1"/>
    <col min="6" max="6" width="12.140625" style="31" customWidth="1"/>
    <col min="7" max="8" width="10.42578125" style="31" customWidth="1"/>
    <col min="9" max="9" width="11.42578125" style="31" customWidth="1"/>
    <col min="10" max="11" width="9" style="31" customWidth="1"/>
    <col min="12" max="12" width="11.42578125" style="31" customWidth="1"/>
    <col min="13" max="14" width="10" style="31" customWidth="1"/>
    <col min="15" max="15" width="11.42578125" style="31" customWidth="1"/>
    <col min="16" max="17" width="10" style="31" customWidth="1"/>
    <col min="18" max="18" width="11.42578125" style="31" customWidth="1"/>
    <col min="19" max="20" width="10" style="31" customWidth="1"/>
    <col min="21" max="16384" width="9.140625" style="31"/>
  </cols>
  <sheetData>
    <row r="1" spans="2:22" ht="15.75" x14ac:dyDescent="0.25">
      <c r="B1" s="89" t="s">
        <v>29</v>
      </c>
      <c r="C1" s="89"/>
      <c r="D1" s="89"/>
      <c r="E1" s="40" t="str">
        <f>[3]Cover!A6</f>
        <v xml:space="preserve">RFP730-16015 Summer 2016 International Business Residency - China 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2:22" ht="15.75" customHeight="1" x14ac:dyDescent="0.25">
      <c r="C2" s="40"/>
      <c r="D2" s="40"/>
      <c r="E2" s="40"/>
      <c r="F2" s="40"/>
      <c r="G2" s="40"/>
    </row>
    <row r="3" spans="2:22" ht="15" customHeight="1" x14ac:dyDescent="0.2">
      <c r="B3" s="41" t="s">
        <v>30</v>
      </c>
      <c r="C3" s="90" t="s">
        <v>31</v>
      </c>
      <c r="D3" s="90"/>
      <c r="E3" s="90"/>
      <c r="F3" s="90"/>
    </row>
    <row r="4" spans="2:22" ht="15" customHeight="1" x14ac:dyDescent="0.2">
      <c r="F4" s="1"/>
    </row>
    <row r="5" spans="2:22" ht="16.5" thickBot="1" x14ac:dyDescent="0.3">
      <c r="B5" s="1"/>
      <c r="C5" s="82" t="s">
        <v>32</v>
      </c>
      <c r="D5" s="82"/>
      <c r="E5" s="82"/>
      <c r="F5" s="82" t="s">
        <v>14</v>
      </c>
      <c r="G5" s="82"/>
      <c r="H5" s="82"/>
      <c r="I5" s="82" t="s">
        <v>15</v>
      </c>
      <c r="J5" s="82"/>
      <c r="K5" s="82"/>
      <c r="L5" s="82" t="s">
        <v>16</v>
      </c>
      <c r="M5" s="82"/>
      <c r="N5" s="82"/>
      <c r="O5" s="82" t="s">
        <v>22</v>
      </c>
      <c r="P5" s="82"/>
      <c r="Q5" s="82"/>
      <c r="R5" s="82" t="s">
        <v>23</v>
      </c>
      <c r="S5" s="82"/>
      <c r="T5" s="82"/>
    </row>
    <row r="6" spans="2:22" ht="81" customHeight="1" x14ac:dyDescent="0.2">
      <c r="B6" s="42"/>
      <c r="C6" s="83" t="s">
        <v>52</v>
      </c>
      <c r="D6" s="84"/>
      <c r="E6" s="85"/>
      <c r="F6" s="86" t="s">
        <v>33</v>
      </c>
      <c r="G6" s="87"/>
      <c r="H6" s="88"/>
      <c r="I6" s="86" t="s">
        <v>34</v>
      </c>
      <c r="J6" s="87"/>
      <c r="K6" s="88"/>
      <c r="L6" s="86" t="s">
        <v>35</v>
      </c>
      <c r="M6" s="87"/>
      <c r="N6" s="88"/>
      <c r="O6" s="86" t="s">
        <v>36</v>
      </c>
      <c r="P6" s="87"/>
      <c r="Q6" s="88"/>
      <c r="R6" s="86" t="s">
        <v>37</v>
      </c>
      <c r="S6" s="87"/>
      <c r="T6" s="88"/>
      <c r="U6" s="43" t="s">
        <v>38</v>
      </c>
    </row>
    <row r="7" spans="2:22" x14ac:dyDescent="0.2">
      <c r="B7" s="44" t="s">
        <v>12</v>
      </c>
      <c r="C7" s="45" t="s">
        <v>39</v>
      </c>
      <c r="D7" s="46" t="s">
        <v>40</v>
      </c>
      <c r="E7" s="47" t="s">
        <v>41</v>
      </c>
      <c r="F7" s="48" t="s">
        <v>39</v>
      </c>
      <c r="G7" s="49" t="s">
        <v>40</v>
      </c>
      <c r="H7" s="50" t="s">
        <v>41</v>
      </c>
      <c r="I7" s="48" t="s">
        <v>39</v>
      </c>
      <c r="J7" s="49" t="s">
        <v>40</v>
      </c>
      <c r="K7" s="50" t="s">
        <v>41</v>
      </c>
      <c r="L7" s="45" t="s">
        <v>39</v>
      </c>
      <c r="M7" s="46" t="s">
        <v>40</v>
      </c>
      <c r="N7" s="47" t="s">
        <v>41</v>
      </c>
      <c r="O7" s="45" t="s">
        <v>39</v>
      </c>
      <c r="P7" s="46" t="s">
        <v>40</v>
      </c>
      <c r="Q7" s="47" t="s">
        <v>41</v>
      </c>
      <c r="R7" s="45" t="s">
        <v>39</v>
      </c>
      <c r="S7" s="46" t="s">
        <v>40</v>
      </c>
      <c r="T7" s="47" t="s">
        <v>41</v>
      </c>
      <c r="U7" s="51"/>
    </row>
    <row r="8" spans="2:22" x14ac:dyDescent="0.2">
      <c r="B8" s="52" t="str">
        <f>'[3]RFP Submittal'!A4</f>
        <v>China Sense</v>
      </c>
      <c r="C8" s="53"/>
      <c r="D8" s="54">
        <v>2</v>
      </c>
      <c r="E8" s="55">
        <f>C8*D8</f>
        <v>0</v>
      </c>
      <c r="F8" s="56"/>
      <c r="G8" s="57">
        <v>6</v>
      </c>
      <c r="H8" s="58">
        <f>F8*G8</f>
        <v>0</v>
      </c>
      <c r="I8" s="56"/>
      <c r="J8" s="57">
        <v>2</v>
      </c>
      <c r="K8" s="58">
        <f>I8*J8</f>
        <v>0</v>
      </c>
      <c r="L8" s="53"/>
      <c r="M8" s="54">
        <v>4</v>
      </c>
      <c r="N8" s="55">
        <f>L8*M8</f>
        <v>0</v>
      </c>
      <c r="O8" s="53"/>
      <c r="P8" s="54">
        <v>4</v>
      </c>
      <c r="Q8" s="55">
        <f>O8*P8</f>
        <v>0</v>
      </c>
      <c r="R8" s="53"/>
      <c r="S8" s="54">
        <v>2</v>
      </c>
      <c r="T8" s="55">
        <f>R8*S8</f>
        <v>0</v>
      </c>
      <c r="U8" s="59">
        <f>N8+K8+H8+E8+Q8+T8</f>
        <v>0</v>
      </c>
    </row>
    <row r="9" spans="2:22" x14ac:dyDescent="0.2">
      <c r="B9" s="52" t="str">
        <f>'[3]RFP Submittal'!A5</f>
        <v>WorldStrides Capstone</v>
      </c>
      <c r="C9" s="53"/>
      <c r="D9" s="54">
        <v>2</v>
      </c>
      <c r="E9" s="55">
        <f t="shared" ref="E9" si="0">C9*D9</f>
        <v>0</v>
      </c>
      <c r="F9" s="56"/>
      <c r="G9" s="57">
        <v>6</v>
      </c>
      <c r="H9" s="58">
        <f t="shared" ref="H9" si="1">F9*G9</f>
        <v>0</v>
      </c>
      <c r="I9" s="56"/>
      <c r="J9" s="57">
        <v>2</v>
      </c>
      <c r="K9" s="58">
        <f t="shared" ref="K9" si="2">I9*J9</f>
        <v>0</v>
      </c>
      <c r="L9" s="53"/>
      <c r="M9" s="54">
        <v>4</v>
      </c>
      <c r="N9" s="55">
        <f t="shared" ref="N9" si="3">L9*M9</f>
        <v>0</v>
      </c>
      <c r="O9" s="53"/>
      <c r="P9" s="54">
        <v>4</v>
      </c>
      <c r="Q9" s="55">
        <f t="shared" ref="Q9" si="4">O9*P9</f>
        <v>0</v>
      </c>
      <c r="R9" s="53"/>
      <c r="S9" s="54">
        <v>2</v>
      </c>
      <c r="T9" s="55">
        <f t="shared" ref="T9" si="5">R9*S9</f>
        <v>0</v>
      </c>
      <c r="U9" s="59">
        <f>N9+K9+H9+E9+Q9+T9</f>
        <v>0</v>
      </c>
    </row>
    <row r="10" spans="2:22" x14ac:dyDescent="0.2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pans="2:22" x14ac:dyDescent="0.2">
      <c r="B11" s="74" t="s">
        <v>42</v>
      </c>
      <c r="C11" s="74"/>
      <c r="D11" s="74"/>
      <c r="E11" s="74"/>
      <c r="F11" s="20"/>
      <c r="G11" s="20" t="s">
        <v>43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2:22" x14ac:dyDescent="0.2">
      <c r="B12" s="74"/>
      <c r="C12" s="74"/>
      <c r="D12" s="74"/>
      <c r="E12" s="74"/>
      <c r="F12" s="20"/>
      <c r="G12" s="20" t="s">
        <v>44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2:22" x14ac:dyDescent="0.2">
      <c r="B13" s="74"/>
      <c r="C13" s="74"/>
      <c r="D13" s="74"/>
      <c r="E13" s="74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pans="2:22" ht="13.5" thickBot="1" x14ac:dyDescent="0.25">
      <c r="B14" s="75"/>
      <c r="C14" s="75"/>
      <c r="D14" s="75"/>
      <c r="E14" s="75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2:22" ht="13.5" thickTop="1" x14ac:dyDescent="0.2">
      <c r="B15" s="76" t="s">
        <v>45</v>
      </c>
      <c r="C15" s="77"/>
      <c r="D15" s="77"/>
      <c r="E15" s="78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2:22" x14ac:dyDescent="0.2">
      <c r="B16" s="79" t="s">
        <v>46</v>
      </c>
      <c r="C16" s="80"/>
      <c r="D16" s="80"/>
      <c r="E16" s="81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2:21" x14ac:dyDescent="0.2">
      <c r="B17" s="68" t="s">
        <v>47</v>
      </c>
      <c r="C17" s="69"/>
      <c r="D17" s="69"/>
      <c r="E17" s="7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2:21" x14ac:dyDescent="0.2">
      <c r="B18" s="68" t="s">
        <v>48</v>
      </c>
      <c r="C18" s="69"/>
      <c r="D18" s="69"/>
      <c r="E18" s="7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2:21" x14ac:dyDescent="0.2">
      <c r="B19" s="68" t="s">
        <v>49</v>
      </c>
      <c r="C19" s="69"/>
      <c r="D19" s="69"/>
      <c r="E19" s="7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2:21" x14ac:dyDescent="0.2">
      <c r="B20" s="68" t="s">
        <v>50</v>
      </c>
      <c r="C20" s="69"/>
      <c r="D20" s="69"/>
      <c r="E20" s="7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2:21" ht="13.5" thickBot="1" x14ac:dyDescent="0.25">
      <c r="B21" s="71" t="s">
        <v>51</v>
      </c>
      <c r="C21" s="72"/>
      <c r="D21" s="72"/>
      <c r="E21" s="73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2:21" ht="13.5" thickTop="1" x14ac:dyDescent="0.2"/>
  </sheetData>
  <mergeCells count="22">
    <mergeCell ref="B1:D1"/>
    <mergeCell ref="C3:F3"/>
    <mergeCell ref="C5:E5"/>
    <mergeCell ref="F5:H5"/>
    <mergeCell ref="I5:K5"/>
    <mergeCell ref="O5:Q5"/>
    <mergeCell ref="R5:T5"/>
    <mergeCell ref="C6:E6"/>
    <mergeCell ref="F6:H6"/>
    <mergeCell ref="I6:K6"/>
    <mergeCell ref="L6:N6"/>
    <mergeCell ref="O6:Q6"/>
    <mergeCell ref="R6:T6"/>
    <mergeCell ref="L5:N5"/>
    <mergeCell ref="B20:E20"/>
    <mergeCell ref="B21:E21"/>
    <mergeCell ref="B11:E14"/>
    <mergeCell ref="B15:E15"/>
    <mergeCell ref="B16:E16"/>
    <mergeCell ref="B17:E17"/>
    <mergeCell ref="B18:E18"/>
    <mergeCell ref="B19:E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D17" sqref="D17"/>
    </sheetView>
  </sheetViews>
  <sheetFormatPr defaultRowHeight="12.75" x14ac:dyDescent="0.2"/>
  <sheetData>
    <row r="1" spans="1:11" ht="15.75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</row>
    <row r="2" spans="1:11" ht="15.75" x14ac:dyDescent="0.25">
      <c r="A2" s="14"/>
      <c r="B2" s="13"/>
      <c r="C2" s="61" t="s">
        <v>6</v>
      </c>
      <c r="D2" s="61"/>
      <c r="E2" s="61"/>
      <c r="F2" s="61"/>
      <c r="G2" s="61"/>
      <c r="H2" s="13"/>
      <c r="I2" s="12"/>
    </row>
    <row r="3" spans="1:11" x14ac:dyDescent="0.2">
      <c r="A3" s="62" t="s">
        <v>12</v>
      </c>
      <c r="B3" s="62"/>
      <c r="C3" s="62"/>
      <c r="D3" s="62"/>
      <c r="E3" s="25" t="s">
        <v>13</v>
      </c>
      <c r="F3" s="26" t="s">
        <v>14</v>
      </c>
      <c r="G3" s="26" t="s">
        <v>15</v>
      </c>
      <c r="H3" s="26" t="s">
        <v>16</v>
      </c>
      <c r="I3" s="26" t="s">
        <v>22</v>
      </c>
      <c r="J3" s="26" t="s">
        <v>23</v>
      </c>
      <c r="K3" s="27" t="s">
        <v>17</v>
      </c>
    </row>
    <row r="4" spans="1:11" x14ac:dyDescent="0.2">
      <c r="A4" s="63" t="s">
        <v>24</v>
      </c>
      <c r="B4" s="63"/>
      <c r="C4" s="63"/>
      <c r="D4" s="63"/>
      <c r="E4" s="28">
        <v>0</v>
      </c>
      <c r="F4" s="29">
        <v>24</v>
      </c>
      <c r="G4" s="29">
        <v>8</v>
      </c>
      <c r="H4" s="29">
        <v>12</v>
      </c>
      <c r="I4" s="29">
        <v>20</v>
      </c>
      <c r="J4" s="29">
        <v>8</v>
      </c>
      <c r="K4" s="30">
        <v>72</v>
      </c>
    </row>
    <row r="5" spans="1:11" x14ac:dyDescent="0.2">
      <c r="A5" s="63" t="s">
        <v>25</v>
      </c>
      <c r="B5" s="63"/>
      <c r="C5" s="63"/>
      <c r="D5" s="63"/>
      <c r="E5" s="28">
        <v>0</v>
      </c>
      <c r="F5" s="29">
        <v>30</v>
      </c>
      <c r="G5" s="29">
        <v>0</v>
      </c>
      <c r="H5" s="29">
        <v>16</v>
      </c>
      <c r="I5" s="29">
        <v>20</v>
      </c>
      <c r="J5" s="29">
        <v>8</v>
      </c>
      <c r="K5" s="30">
        <v>74</v>
      </c>
    </row>
  </sheetData>
  <mergeCells count="5">
    <mergeCell ref="A1:I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B29" sqref="B29"/>
    </sheetView>
  </sheetViews>
  <sheetFormatPr defaultRowHeight="12.75" x14ac:dyDescent="0.2"/>
  <sheetData>
    <row r="1" spans="1:11" ht="15.75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</row>
    <row r="2" spans="1:11" ht="15.75" x14ac:dyDescent="0.25">
      <c r="A2" s="17"/>
      <c r="B2" s="16"/>
      <c r="C2" s="61" t="s">
        <v>7</v>
      </c>
      <c r="D2" s="61"/>
      <c r="E2" s="61"/>
      <c r="F2" s="61"/>
      <c r="G2" s="61"/>
      <c r="H2" s="16"/>
      <c r="I2" s="15"/>
    </row>
    <row r="3" spans="1:11" x14ac:dyDescent="0.2">
      <c r="A3" s="62" t="s">
        <v>12</v>
      </c>
      <c r="B3" s="62"/>
      <c r="C3" s="62"/>
      <c r="D3" s="62"/>
      <c r="E3" s="25" t="s">
        <v>13</v>
      </c>
      <c r="F3" s="26" t="s">
        <v>14</v>
      </c>
      <c r="G3" s="26" t="s">
        <v>15</v>
      </c>
      <c r="H3" s="26" t="s">
        <v>16</v>
      </c>
      <c r="I3" s="26" t="s">
        <v>22</v>
      </c>
      <c r="J3" s="26" t="s">
        <v>23</v>
      </c>
      <c r="K3" s="27" t="s">
        <v>17</v>
      </c>
    </row>
    <row r="4" spans="1:11" x14ac:dyDescent="0.2">
      <c r="A4" s="63" t="s">
        <v>24</v>
      </c>
      <c r="B4" s="63"/>
      <c r="C4" s="63"/>
      <c r="D4" s="63"/>
      <c r="E4" s="28">
        <v>0</v>
      </c>
      <c r="F4" s="29">
        <v>30</v>
      </c>
      <c r="G4" s="29">
        <v>8</v>
      </c>
      <c r="H4" s="29">
        <v>20</v>
      </c>
      <c r="I4" s="29">
        <v>20</v>
      </c>
      <c r="J4" s="29">
        <v>10</v>
      </c>
      <c r="K4" s="30">
        <v>88</v>
      </c>
    </row>
    <row r="5" spans="1:11" x14ac:dyDescent="0.2">
      <c r="A5" s="63" t="s">
        <v>25</v>
      </c>
      <c r="B5" s="63"/>
      <c r="C5" s="63"/>
      <c r="D5" s="63"/>
      <c r="E5" s="28">
        <v>0</v>
      </c>
      <c r="F5" s="29">
        <v>30</v>
      </c>
      <c r="G5" s="29">
        <v>10</v>
      </c>
      <c r="H5" s="29">
        <v>20</v>
      </c>
      <c r="I5" s="29">
        <v>20</v>
      </c>
      <c r="J5" s="29">
        <v>10</v>
      </c>
      <c r="K5" s="30">
        <v>90</v>
      </c>
    </row>
  </sheetData>
  <mergeCells count="5">
    <mergeCell ref="A1:I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E24" sqref="E24:E25"/>
    </sheetView>
  </sheetViews>
  <sheetFormatPr defaultRowHeight="12.75" x14ac:dyDescent="0.2"/>
  <sheetData>
    <row r="1" spans="1:11" ht="15.75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</row>
    <row r="2" spans="1:11" ht="15.75" x14ac:dyDescent="0.25">
      <c r="A2" s="33"/>
      <c r="B2" s="32"/>
      <c r="C2" s="61" t="s">
        <v>8</v>
      </c>
      <c r="D2" s="61"/>
      <c r="E2" s="61"/>
      <c r="F2" s="61"/>
      <c r="G2" s="61"/>
      <c r="H2" s="32"/>
      <c r="I2" s="31"/>
      <c r="J2" s="31"/>
      <c r="K2" s="31"/>
    </row>
    <row r="3" spans="1:11" x14ac:dyDescent="0.2">
      <c r="A3" s="65" t="s">
        <v>12</v>
      </c>
      <c r="B3" s="65"/>
      <c r="C3" s="65"/>
      <c r="D3" s="65"/>
      <c r="E3" s="38" t="s">
        <v>13</v>
      </c>
      <c r="F3" s="37" t="s">
        <v>14</v>
      </c>
      <c r="G3" s="37" t="s">
        <v>15</v>
      </c>
      <c r="H3" s="37" t="s">
        <v>16</v>
      </c>
      <c r="I3" s="37" t="s">
        <v>22</v>
      </c>
      <c r="J3" s="37" t="s">
        <v>23</v>
      </c>
      <c r="K3" s="34" t="s">
        <v>17</v>
      </c>
    </row>
    <row r="4" spans="1:11" x14ac:dyDescent="0.2">
      <c r="A4" s="63" t="s">
        <v>24</v>
      </c>
      <c r="B4" s="63"/>
      <c r="C4" s="63"/>
      <c r="D4" s="63"/>
      <c r="E4" s="39">
        <v>0</v>
      </c>
      <c r="F4" s="35">
        <v>30</v>
      </c>
      <c r="G4" s="35">
        <v>8</v>
      </c>
      <c r="H4" s="35">
        <v>20</v>
      </c>
      <c r="I4" s="35">
        <v>20</v>
      </c>
      <c r="J4" s="35">
        <v>8</v>
      </c>
      <c r="K4" s="36">
        <v>86</v>
      </c>
    </row>
    <row r="5" spans="1:11" x14ac:dyDescent="0.2">
      <c r="A5" s="63" t="s">
        <v>25</v>
      </c>
      <c r="B5" s="63"/>
      <c r="C5" s="63"/>
      <c r="D5" s="63"/>
      <c r="E5" s="39">
        <v>0</v>
      </c>
      <c r="F5" s="35">
        <v>24</v>
      </c>
      <c r="G5" s="35">
        <v>6</v>
      </c>
      <c r="H5" s="35">
        <v>16</v>
      </c>
      <c r="I5" s="35">
        <v>12</v>
      </c>
      <c r="J5" s="35">
        <v>6</v>
      </c>
      <c r="K5" s="36">
        <v>64</v>
      </c>
    </row>
    <row r="6" spans="1:11" x14ac:dyDescent="0.2">
      <c r="A6" s="64"/>
      <c r="B6" s="64"/>
      <c r="C6" s="64"/>
      <c r="D6" s="64"/>
      <c r="E6" s="19"/>
      <c r="F6" s="21"/>
      <c r="G6" s="21"/>
      <c r="H6" s="20"/>
      <c r="I6" s="31"/>
    </row>
  </sheetData>
  <mergeCells count="6">
    <mergeCell ref="A6:D6"/>
    <mergeCell ref="A1:I1"/>
    <mergeCell ref="A5:D5"/>
    <mergeCell ref="A3:D3"/>
    <mergeCell ref="A4:D4"/>
    <mergeCell ref="C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H32" sqref="H32"/>
    </sheetView>
  </sheetViews>
  <sheetFormatPr defaultRowHeight="12.75" x14ac:dyDescent="0.2"/>
  <sheetData>
    <row r="1" spans="1:11" ht="15.75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</row>
    <row r="2" spans="1:11" ht="15.75" x14ac:dyDescent="0.25">
      <c r="A2" s="33"/>
      <c r="B2" s="32"/>
      <c r="C2" s="61" t="s">
        <v>9</v>
      </c>
      <c r="D2" s="61"/>
      <c r="E2" s="61"/>
      <c r="F2" s="61"/>
      <c r="G2" s="61"/>
      <c r="H2" s="32"/>
      <c r="I2" s="31"/>
      <c r="J2" s="31"/>
      <c r="K2" s="31"/>
    </row>
    <row r="3" spans="1:11" x14ac:dyDescent="0.2">
      <c r="A3" s="65" t="s">
        <v>12</v>
      </c>
      <c r="B3" s="65"/>
      <c r="C3" s="65"/>
      <c r="D3" s="65"/>
      <c r="E3" s="38" t="s">
        <v>13</v>
      </c>
      <c r="F3" s="37" t="s">
        <v>14</v>
      </c>
      <c r="G3" s="37" t="s">
        <v>15</v>
      </c>
      <c r="H3" s="37" t="s">
        <v>16</v>
      </c>
      <c r="I3" s="37" t="s">
        <v>22</v>
      </c>
      <c r="J3" s="37" t="s">
        <v>23</v>
      </c>
      <c r="K3" s="34" t="s">
        <v>17</v>
      </c>
    </row>
    <row r="4" spans="1:11" x14ac:dyDescent="0.2">
      <c r="A4" s="63" t="str">
        <f>'[1]RFP Submittal'!A4</f>
        <v>China Sense</v>
      </c>
      <c r="B4" s="63"/>
      <c r="C4" s="63"/>
      <c r="D4" s="63"/>
      <c r="E4" s="39">
        <f>[1]Evaluation!E8</f>
        <v>0</v>
      </c>
      <c r="F4" s="35">
        <f>[1]Evaluation!H8</f>
        <v>30</v>
      </c>
      <c r="G4" s="35">
        <f>[1]Evaluation!K8</f>
        <v>10</v>
      </c>
      <c r="H4" s="35">
        <f>[1]Evaluation!N8</f>
        <v>20</v>
      </c>
      <c r="I4" s="35">
        <f>[1]Evaluation!Q8</f>
        <v>20</v>
      </c>
      <c r="J4" s="35">
        <f>[1]Evaluation!T8</f>
        <v>10</v>
      </c>
      <c r="K4" s="36">
        <f>SUM(E4:J4)</f>
        <v>90</v>
      </c>
    </row>
    <row r="5" spans="1:11" x14ac:dyDescent="0.2">
      <c r="A5" s="63" t="str">
        <f>'[1]RFP Submittal'!A5</f>
        <v>WorldStrides Capstone</v>
      </c>
      <c r="B5" s="63"/>
      <c r="C5" s="63"/>
      <c r="D5" s="63"/>
      <c r="E5" s="39">
        <f>[1]Evaluation!E9</f>
        <v>0</v>
      </c>
      <c r="F5" s="35">
        <f>[1]Evaluation!H9</f>
        <v>30</v>
      </c>
      <c r="G5" s="35">
        <f>[1]Evaluation!K9</f>
        <v>10</v>
      </c>
      <c r="H5" s="35">
        <f>[1]Evaluation!N9</f>
        <v>20</v>
      </c>
      <c r="I5" s="35">
        <f>[1]Evaluation!Q9</f>
        <v>20</v>
      </c>
      <c r="J5" s="35">
        <f>[1]Evaluation!T9</f>
        <v>10</v>
      </c>
      <c r="K5" s="36">
        <f>SUM(E5:J5)</f>
        <v>90</v>
      </c>
    </row>
    <row r="6" spans="1:11" x14ac:dyDescent="0.2">
      <c r="A6" s="64"/>
      <c r="B6" s="64"/>
      <c r="C6" s="64"/>
      <c r="D6" s="64"/>
      <c r="E6" s="19"/>
      <c r="F6" s="21"/>
      <c r="G6" s="21"/>
      <c r="H6" s="20"/>
      <c r="I6" s="31"/>
    </row>
  </sheetData>
  <mergeCells count="6">
    <mergeCell ref="A6:D6"/>
    <mergeCell ref="A1:I1"/>
    <mergeCell ref="A3:D3"/>
    <mergeCell ref="A4:D4"/>
    <mergeCell ref="A5:D5"/>
    <mergeCell ref="C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F22" sqref="F22"/>
    </sheetView>
  </sheetViews>
  <sheetFormatPr defaultRowHeight="12.75" x14ac:dyDescent="0.2"/>
  <sheetData>
    <row r="1" spans="1:11" ht="15.75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</row>
    <row r="2" spans="1:11" ht="15.75" x14ac:dyDescent="0.25">
      <c r="A2" s="33"/>
      <c r="B2" s="32"/>
      <c r="C2" s="61" t="s">
        <v>10</v>
      </c>
      <c r="D2" s="61"/>
      <c r="E2" s="61"/>
      <c r="F2" s="61"/>
      <c r="G2" s="61"/>
      <c r="H2" s="32"/>
      <c r="I2" s="31"/>
      <c r="J2" s="31"/>
      <c r="K2" s="31"/>
    </row>
    <row r="3" spans="1:11" x14ac:dyDescent="0.2">
      <c r="A3" s="65" t="s">
        <v>12</v>
      </c>
      <c r="B3" s="65"/>
      <c r="C3" s="65"/>
      <c r="D3" s="65"/>
      <c r="E3" s="38" t="s">
        <v>13</v>
      </c>
      <c r="F3" s="37" t="s">
        <v>14</v>
      </c>
      <c r="G3" s="37" t="s">
        <v>15</v>
      </c>
      <c r="H3" s="37" t="s">
        <v>16</v>
      </c>
      <c r="I3" s="37" t="s">
        <v>22</v>
      </c>
      <c r="J3" s="37" t="s">
        <v>23</v>
      </c>
      <c r="K3" s="34" t="s">
        <v>17</v>
      </c>
    </row>
    <row r="4" spans="1:11" x14ac:dyDescent="0.2">
      <c r="A4" s="63" t="str">
        <f>'[2]RFP Submittal'!A4</f>
        <v>China Sense</v>
      </c>
      <c r="B4" s="63"/>
      <c r="C4" s="63"/>
      <c r="D4" s="63"/>
      <c r="E4" s="39">
        <f>[2]Evaluation!E8</f>
        <v>0</v>
      </c>
      <c r="F4" s="35">
        <f>[2]Evaluation!H8</f>
        <v>27</v>
      </c>
      <c r="G4" s="35">
        <f>[2]Evaluation!K8</f>
        <v>8</v>
      </c>
      <c r="H4" s="35">
        <f>[2]Evaluation!N8</f>
        <v>12</v>
      </c>
      <c r="I4" s="35">
        <f>[2]Evaluation!Q8</f>
        <v>16</v>
      </c>
      <c r="J4" s="35">
        <f>[2]Evaluation!T8</f>
        <v>8</v>
      </c>
      <c r="K4" s="36">
        <f>SUM(E4:J4)</f>
        <v>71</v>
      </c>
    </row>
    <row r="5" spans="1:11" x14ac:dyDescent="0.2">
      <c r="A5" s="63" t="str">
        <f>'[2]RFP Submittal'!A5</f>
        <v>WorldStrides Capstone</v>
      </c>
      <c r="B5" s="63"/>
      <c r="C5" s="63"/>
      <c r="D5" s="63"/>
      <c r="E5" s="39">
        <f>[2]Evaluation!E9</f>
        <v>0</v>
      </c>
      <c r="F5" s="35">
        <f>[2]Evaluation!H9</f>
        <v>24</v>
      </c>
      <c r="G5" s="35">
        <f>[2]Evaluation!K9</f>
        <v>8</v>
      </c>
      <c r="H5" s="35">
        <f>[2]Evaluation!N9</f>
        <v>12</v>
      </c>
      <c r="I5" s="35">
        <f>[2]Evaluation!Q9</f>
        <v>16</v>
      </c>
      <c r="J5" s="35">
        <f>[2]Evaluation!T9</f>
        <v>8</v>
      </c>
      <c r="K5" s="36">
        <f>SUM(E5:J5)</f>
        <v>68</v>
      </c>
    </row>
    <row r="6" spans="1:11" x14ac:dyDescent="0.2">
      <c r="A6" s="64"/>
      <c r="B6" s="64"/>
      <c r="C6" s="64"/>
      <c r="D6" s="64"/>
      <c r="E6" s="22"/>
      <c r="F6" s="21"/>
      <c r="G6" s="21"/>
      <c r="H6" s="20"/>
      <c r="I6" s="31"/>
    </row>
  </sheetData>
  <mergeCells count="6">
    <mergeCell ref="A6:D6"/>
    <mergeCell ref="A1:I1"/>
    <mergeCell ref="A3:D3"/>
    <mergeCell ref="A4:D4"/>
    <mergeCell ref="A5:D5"/>
    <mergeCell ref="C2:G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"/>
  <sheetViews>
    <sheetView workbookViewId="0">
      <selection activeCell="H28" sqref="H28"/>
    </sheetView>
  </sheetViews>
  <sheetFormatPr defaultRowHeight="12.75" x14ac:dyDescent="0.2"/>
  <sheetData>
    <row r="1" spans="1:12" ht="15.75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</row>
    <row r="2" spans="1:12" ht="15.75" x14ac:dyDescent="0.25">
      <c r="A2" s="14"/>
      <c r="B2" s="13"/>
      <c r="C2" s="61" t="s">
        <v>11</v>
      </c>
      <c r="D2" s="61"/>
      <c r="E2" s="61"/>
      <c r="F2" s="61"/>
      <c r="G2" s="61"/>
      <c r="H2" s="13"/>
      <c r="I2" s="12"/>
    </row>
    <row r="3" spans="1:12" x14ac:dyDescent="0.2">
      <c r="A3" s="62" t="s">
        <v>12</v>
      </c>
      <c r="B3" s="62"/>
      <c r="C3" s="62"/>
      <c r="D3" s="62"/>
      <c r="E3" s="25" t="s">
        <v>13</v>
      </c>
      <c r="F3" s="26" t="s">
        <v>14</v>
      </c>
      <c r="G3" s="26" t="s">
        <v>15</v>
      </c>
      <c r="H3" s="26" t="s">
        <v>16</v>
      </c>
      <c r="I3" s="26" t="s">
        <v>22</v>
      </c>
      <c r="J3" s="26" t="s">
        <v>23</v>
      </c>
      <c r="K3" s="27" t="s">
        <v>17</v>
      </c>
    </row>
    <row r="4" spans="1:12" x14ac:dyDescent="0.2">
      <c r="A4" s="63" t="s">
        <v>24</v>
      </c>
      <c r="B4" s="63"/>
      <c r="C4" s="63"/>
      <c r="D4" s="63"/>
      <c r="E4" s="28">
        <v>10</v>
      </c>
      <c r="F4" s="29">
        <v>30</v>
      </c>
      <c r="G4" s="29">
        <v>10</v>
      </c>
      <c r="H4" s="29">
        <v>20</v>
      </c>
      <c r="I4" s="29">
        <v>20</v>
      </c>
      <c r="J4" s="29">
        <v>10</v>
      </c>
      <c r="K4" s="30">
        <f>SUM(F4:J4)</f>
        <v>90</v>
      </c>
    </row>
    <row r="5" spans="1:12" x14ac:dyDescent="0.2">
      <c r="A5" s="63" t="s">
        <v>25</v>
      </c>
      <c r="B5" s="63"/>
      <c r="C5" s="63"/>
      <c r="D5" s="63"/>
      <c r="E5" s="28">
        <v>10</v>
      </c>
      <c r="F5" s="29">
        <v>30</v>
      </c>
      <c r="G5" s="29">
        <v>10</v>
      </c>
      <c r="H5" s="29">
        <v>20</v>
      </c>
      <c r="I5" s="29">
        <v>18</v>
      </c>
      <c r="J5" s="29">
        <v>10</v>
      </c>
      <c r="K5" s="36">
        <f>SUM(F5:J5)</f>
        <v>88</v>
      </c>
      <c r="L5" s="18"/>
    </row>
  </sheetData>
  <mergeCells count="5">
    <mergeCell ref="A1:I1"/>
    <mergeCell ref="C2:G2"/>
    <mergeCell ref="A3:D3"/>
    <mergeCell ref="A4:D4"/>
    <mergeCell ref="A5:D5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B5" sqref="B5"/>
    </sheetView>
  </sheetViews>
  <sheetFormatPr defaultRowHeight="15" x14ac:dyDescent="0.2"/>
  <cols>
    <col min="1" max="1" width="42.5703125" style="1" customWidth="1"/>
    <col min="2" max="2" width="8.28515625" style="1" bestFit="1" customWidth="1"/>
    <col min="3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66" t="s">
        <v>18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26.25" customHeight="1" x14ac:dyDescent="0.2">
      <c r="A2" s="67" t="s">
        <v>26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5.75" thickBot="1" x14ac:dyDescent="0.25">
      <c r="A3" s="1" t="s">
        <v>27</v>
      </c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China Sense</v>
      </c>
      <c r="B5" s="9">
        <f>'1'!K4</f>
        <v>88</v>
      </c>
      <c r="C5" s="9">
        <f>'2'!K4</f>
        <v>72</v>
      </c>
      <c r="D5" s="9">
        <f>'3'!K4</f>
        <v>88</v>
      </c>
      <c r="E5" s="9">
        <f>'4'!K4</f>
        <v>86</v>
      </c>
      <c r="F5" s="9">
        <f>'5'!K4</f>
        <v>90</v>
      </c>
      <c r="G5" s="9">
        <f>'6'!K4</f>
        <v>71</v>
      </c>
      <c r="H5" s="24">
        <f>'7'!K4</f>
        <v>90</v>
      </c>
      <c r="I5" s="9">
        <f>AVERAGE(B5:H5)</f>
        <v>83.571428571428569</v>
      </c>
      <c r="J5" s="10">
        <f>RANK(I5,$I$5:$I$6,0)</f>
        <v>1</v>
      </c>
    </row>
    <row r="6" spans="1:12" ht="16.5" customHeight="1" x14ac:dyDescent="0.2">
      <c r="A6" s="8" t="str">
        <f>'7'!A5:D5</f>
        <v>WorldStrides Capstone</v>
      </c>
      <c r="B6" s="9">
        <f>'1'!K5</f>
        <v>70</v>
      </c>
      <c r="C6" s="9">
        <f>'2'!K5</f>
        <v>74</v>
      </c>
      <c r="D6" s="9">
        <f>'3'!K5</f>
        <v>90</v>
      </c>
      <c r="E6" s="9">
        <f>'4'!K5</f>
        <v>64</v>
      </c>
      <c r="F6" s="9">
        <f>'5'!K5</f>
        <v>90</v>
      </c>
      <c r="G6" s="9">
        <f>'6'!K5</f>
        <v>68</v>
      </c>
      <c r="H6" s="24">
        <f>'7'!K5</f>
        <v>88</v>
      </c>
      <c r="I6" s="9">
        <f>AVERAGE(B6:H6)</f>
        <v>77.714285714285708</v>
      </c>
      <c r="J6" s="10">
        <f>RANK(I6,$I$5:$I$6,0)</f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I19" sqref="I19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66" t="s">
        <v>19</v>
      </c>
      <c r="B1" s="66"/>
      <c r="C1" s="66"/>
      <c r="D1" s="66"/>
    </row>
    <row r="2" spans="1:4" ht="48.75" customHeight="1" x14ac:dyDescent="0.2">
      <c r="A2" s="67" t="str">
        <f>Technical!A2</f>
        <v xml:space="preserve">RFP730-16015 Summer 2016 International Business Residency - China </v>
      </c>
      <c r="B2" s="67"/>
      <c r="C2" s="67"/>
      <c r="D2" s="67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20</v>
      </c>
      <c r="D4" s="6" t="s">
        <v>4</v>
      </c>
    </row>
    <row r="5" spans="1:4" ht="16.5" customHeight="1" x14ac:dyDescent="0.2">
      <c r="A5" s="8" t="str">
        <f>Technical!A5</f>
        <v>China Sense</v>
      </c>
      <c r="B5" s="9">
        <f>'7'!E4</f>
        <v>10</v>
      </c>
      <c r="C5" s="9">
        <f>AVERAGE(B5)</f>
        <v>10</v>
      </c>
      <c r="D5" s="10">
        <f>RANK(C5,$C$5:$C$6,0)</f>
        <v>1</v>
      </c>
    </row>
    <row r="6" spans="1:4" ht="16.5" customHeight="1" x14ac:dyDescent="0.2">
      <c r="A6" s="8" t="str">
        <f>Technical!A6</f>
        <v>WorldStrides Capstone</v>
      </c>
      <c r="B6" s="9">
        <f>'7'!E5</f>
        <v>10</v>
      </c>
      <c r="C6" s="9">
        <f t="shared" ref="C6" si="0">AVERAGE(B6)</f>
        <v>10</v>
      </c>
      <c r="D6" s="10">
        <f>RANK(C6,$C$5:$C$6,0)</f>
        <v>1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2017-07-17T21:06:57Z</dcterms:modified>
</cp:coreProperties>
</file>