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15" yWindow="2280" windowWidth="17205" windowHeight="9555" tabRatio="814" activeTab="12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9" r:id="rId9"/>
    <sheet name="Technical Summary" sheetId="4" r:id="rId10"/>
    <sheet name="Pricing Score Calculation" sheetId="27" r:id="rId11"/>
    <sheet name="Summary" sheetId="28" r:id="rId12"/>
    <sheet name="Evaluation Matrix" sheetId="30" r:id="rId13"/>
  </sheets>
  <externalReferences>
    <externalReference r:id="rId14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T8" i="30" l="1"/>
  <c r="Q8" i="30"/>
  <c r="N8" i="30"/>
  <c r="U8" i="30" s="1"/>
  <c r="K8" i="30"/>
  <c r="H8" i="30"/>
  <c r="E8" i="30"/>
  <c r="B8" i="30"/>
  <c r="E1" i="30"/>
  <c r="I5" i="28" l="1"/>
  <c r="I4" i="28"/>
  <c r="I5" i="4"/>
  <c r="I5" i="29" l="1"/>
  <c r="H5" i="29"/>
  <c r="A5" i="29"/>
  <c r="A2" i="29"/>
  <c r="G5" i="28" l="1"/>
  <c r="F5" i="28"/>
  <c r="E5" i="28"/>
  <c r="G5" i="4" l="1"/>
  <c r="F5" i="4"/>
  <c r="E5" i="4"/>
  <c r="I5" i="26"/>
  <c r="H5" i="28" s="1"/>
  <c r="H5" i="26"/>
  <c r="H5" i="4" s="1"/>
  <c r="A5" i="26"/>
  <c r="I5" i="25" l="1"/>
  <c r="H5" i="25"/>
  <c r="A5" i="25"/>
  <c r="I5" i="24" l="1"/>
  <c r="H5" i="24"/>
  <c r="A5" i="24"/>
  <c r="I5" i="23" l="1"/>
  <c r="H5" i="23"/>
  <c r="A5" i="23"/>
  <c r="I5" i="22" l="1"/>
  <c r="D5" i="28" s="1"/>
  <c r="H5" i="22"/>
  <c r="D5" i="4" s="1"/>
  <c r="A5" i="22"/>
  <c r="H5" i="21" l="1"/>
  <c r="C5" i="4" s="1"/>
  <c r="I5" i="21" l="1"/>
  <c r="C5" i="28" s="1"/>
  <c r="A5" i="21"/>
  <c r="I5" i="20"/>
  <c r="B5" i="28" s="1"/>
  <c r="H5" i="20"/>
  <c r="B5" i="4" s="1"/>
  <c r="J5" i="4" s="1"/>
  <c r="J5" i="28" l="1"/>
  <c r="A5" i="20"/>
  <c r="A5" i="28"/>
  <c r="A5" i="4"/>
  <c r="A2" i="28"/>
  <c r="B4" i="27"/>
  <c r="A2" i="4"/>
  <c r="A2" i="26"/>
  <c r="A2" i="25"/>
  <c r="A2" i="24"/>
  <c r="A2" i="23"/>
  <c r="A2" i="22"/>
  <c r="A2" i="21"/>
  <c r="A2" i="20"/>
  <c r="C4" i="28" l="1"/>
  <c r="D4" i="28"/>
  <c r="E4" i="28"/>
  <c r="F4" i="28"/>
  <c r="G4" i="28"/>
  <c r="H4" i="28"/>
  <c r="B4" i="28"/>
  <c r="B14" i="27" l="1"/>
  <c r="C7" i="27" s="1"/>
  <c r="C9" i="27"/>
  <c r="K5" i="28" l="1"/>
  <c r="K5" i="4"/>
</calcChain>
</file>

<file path=xl/sharedStrings.xml><?xml version="1.0" encoding="utf-8"?>
<sst xmlns="http://schemas.openxmlformats.org/spreadsheetml/2006/main" count="153" uniqueCount="59">
  <si>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</si>
  <si>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</si>
  <si>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</si>
  <si>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</si>
  <si>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</si>
  <si>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</si>
  <si>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</si>
  <si>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</si>
  <si>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</si>
  <si>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</si>
  <si>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</si>
  <si>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</si>
  <si>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</si>
  <si>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</si>
  <si>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</si>
  <si>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</si>
  <si>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</si>
  <si>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</si>
  <si>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RFP730-16020 Water Meter Abandonment at Cougar Place</t>
  </si>
  <si>
    <t>TSG Industries</t>
  </si>
  <si>
    <t>Criterion #6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</si>
  <si>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</si>
  <si>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</si>
  <si>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</si>
  <si>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</si>
  <si>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</si>
  <si>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</si>
  <si>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</si>
  <si>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</si>
  <si>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Prepared by: Buyer 3 12/23/15</t>
  </si>
  <si>
    <t>Checked by: Senior Buyer 12/23/15</t>
  </si>
  <si>
    <t>RESPONDENT EVALUATION MATRIX</t>
  </si>
  <si>
    <t>Evaluator Name:</t>
  </si>
  <si>
    <t>Name</t>
  </si>
  <si>
    <t xml:space="preserve">Criteria 1 </t>
  </si>
  <si>
    <t>Criteria 2</t>
  </si>
  <si>
    <t>Criteria 3</t>
  </si>
  <si>
    <t>Criteria 4</t>
  </si>
  <si>
    <t>Criteria 5</t>
  </si>
  <si>
    <t>Criteria 6</t>
  </si>
  <si>
    <t>Respondent’s credentials and Cost and Delivery Proposal (Section 4.2)
**Do not evaluate.  Purchasing will evaluate**</t>
  </si>
  <si>
    <t>Respondent’s qualifications and experience with a focus on utility installations with short durations completed for the University of Houston System (including any component university) or other institutions of higher education (Section 4.3)</t>
  </si>
  <si>
    <t>Respondent’s qualifications and experience of Proposed Construction Team (Section 0)</t>
  </si>
  <si>
    <t>Respondent’s construction and execution plan (Section 4.5)</t>
  </si>
  <si>
    <t>Respondent’s project planning and scheduling for utility projects (Section 4.6)</t>
  </si>
  <si>
    <t>Respondent’s safety management program (Section 4.7)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</si>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</sst>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4" borderId="10" applyNumberFormat="0" applyAlignment="0" applyProtection="0"/>
    <xf numFmtId="0" fontId="13" fillId="25" borderId="11" applyNumberFormat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10" applyNumberFormat="0" applyAlignment="0" applyProtection="0"/>
    <xf numFmtId="0" fontId="20" fillId="0" borderId="15" applyNumberFormat="0" applyFill="0" applyAlignment="0" applyProtection="0"/>
    <xf numFmtId="0" fontId="21" fillId="26" borderId="0" applyNumberFormat="0" applyBorder="0" applyAlignment="0" applyProtection="0"/>
    <xf numFmtId="0" fontId="8" fillId="27" borderId="16" applyNumberFormat="0" applyFont="0" applyAlignment="0" applyProtection="0"/>
    <xf numFmtId="0" fontId="22" fillId="24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8" fillId="27" borderId="16" applyNumberFormat="0" applyFont="0" applyAlignment="0" applyProtection="0"/>
    <xf numFmtId="44" fontId="8" fillId="0" borderId="0" applyFont="0" applyFill="0" applyBorder="0" applyAlignment="0" applyProtection="0"/>
    <xf numFmtId="0" fontId="7" fillId="27" borderId="16" applyNumberFormat="0" applyFont="0" applyAlignment="0" applyProtection="0"/>
    <xf numFmtId="0" fontId="8" fillId="0" borderId="0"/>
    <xf numFmtId="0" fontId="34" fillId="27" borderId="16" applyNumberFormat="0" applyFont="0" applyAlignment="0" applyProtection="0"/>
    <xf numFmtId="0" fontId="1" fillId="0" borderId="0"/>
    <xf numFmtId="0" fontId="7" fillId="0" borderId="0"/>
    <xf numFmtId="0" fontId="7" fillId="27" borderId="16" applyNumberFormat="0" applyFont="0" applyAlignment="0" applyProtection="0"/>
    <xf numFmtId="0" fontId="7" fillId="0" borderId="0"/>
    <xf numFmtId="0" fontId="7" fillId="27" borderId="16" applyNumberFormat="0" applyFont="0" applyAlignment="0" applyProtection="0"/>
    <xf numFmtId="0" fontId="1" fillId="0" borderId="0"/>
  </cellStyleXfs>
  <cellXfs count="136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3" fillId="0" borderId="6" xfId="0" applyFont="1" applyFill="1" applyBorder="1" applyAlignment="1">
      <alignment horizontal="center"/>
    </xf>
    <xf numFmtId="0" fontId="5" fillId="2" borderId="7" xfId="0" applyFont="1" applyFill="1" applyBorder="1"/>
    <xf numFmtId="0" fontId="4" fillId="5" borderId="8" xfId="0" applyFont="1" applyFill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/>
    </xf>
    <xf numFmtId="2" fontId="5" fillId="0" borderId="5" xfId="0" applyNumberFormat="1" applyFont="1" applyBorder="1"/>
    <xf numFmtId="2" fontId="3" fillId="0" borderId="5" xfId="0" applyNumberFormat="1" applyFont="1" applyBorder="1"/>
    <xf numFmtId="2" fontId="3" fillId="0" borderId="9" xfId="0" applyNumberFormat="1" applyFont="1" applyBorder="1"/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3" fillId="0" borderId="9" xfId="0" applyFont="1" applyBorder="1"/>
    <xf numFmtId="0" fontId="8" fillId="0" borderId="0" xfId="45"/>
    <xf numFmtId="0" fontId="26" fillId="0" borderId="0" xfId="45" applyFont="1" applyAlignment="1">
      <alignment horizontal="center"/>
    </xf>
    <xf numFmtId="0" fontId="4" fillId="31" borderId="5" xfId="45" applyFont="1" applyFill="1" applyBorder="1" applyAlignment="1">
      <alignment horizontal="left"/>
    </xf>
    <xf numFmtId="0" fontId="4" fillId="0" borderId="5" xfId="45" applyFont="1" applyBorder="1" applyAlignment="1">
      <alignment horizontal="left"/>
    </xf>
    <xf numFmtId="44" fontId="4" fillId="0" borderId="5" xfId="43" applyFont="1" applyFill="1" applyBorder="1" applyAlignment="1">
      <alignment horizontal="center"/>
    </xf>
    <xf numFmtId="0" fontId="4" fillId="28" borderId="5" xfId="45" applyFont="1" applyFill="1" applyBorder="1" applyAlignment="1">
      <alignment horizontal="left"/>
    </xf>
    <xf numFmtId="44" fontId="4" fillId="28" borderId="5" xfId="43" applyFont="1" applyFill="1" applyBorder="1" applyAlignment="1">
      <alignment horizontal="center"/>
    </xf>
    <xf numFmtId="44" fontId="4" fillId="0" borderId="5" xfId="43" applyFont="1" applyBorder="1" applyAlignment="1">
      <alignment horizontal="center"/>
    </xf>
    <xf numFmtId="0" fontId="6" fillId="0" borderId="5" xfId="45" applyFont="1" applyBorder="1" applyAlignment="1">
      <alignment horizontal="left"/>
    </xf>
    <xf numFmtId="0" fontId="4" fillId="5" borderId="23" xfId="0" applyFont="1" applyFill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/>
    </xf>
    <xf numFmtId="2" fontId="3" fillId="0" borderId="24" xfId="0" applyNumberFormat="1" applyFont="1" applyBorder="1"/>
    <xf numFmtId="2" fontId="3" fillId="0" borderId="25" xfId="0" applyNumberFormat="1" applyFont="1" applyBorder="1"/>
    <xf numFmtId="2" fontId="3" fillId="0" borderId="26" xfId="0" applyNumberFormat="1" applyFont="1" applyBorder="1"/>
    <xf numFmtId="0" fontId="3" fillId="2" borderId="3" xfId="0" applyFont="1" applyFill="1" applyBorder="1"/>
    <xf numFmtId="44" fontId="4" fillId="31" borderId="5" xfId="45" applyNumberFormat="1" applyFont="1" applyFill="1" applyBorder="1" applyAlignment="1">
      <alignment horizontal="center"/>
    </xf>
    <xf numFmtId="0" fontId="0" fillId="0" borderId="0" xfId="0"/>
    <xf numFmtId="0" fontId="3" fillId="0" borderId="19" xfId="0" applyFont="1" applyBorder="1"/>
    <xf numFmtId="0" fontId="0" fillId="0" borderId="0" xfId="0"/>
    <xf numFmtId="0" fontId="3" fillId="0" borderId="19" xfId="0" applyFont="1" applyBorder="1"/>
    <xf numFmtId="0" fontId="0" fillId="0" borderId="0" xfId="0"/>
    <xf numFmtId="0" fontId="3" fillId="0" borderId="19" xfId="0" applyFont="1" applyBorder="1"/>
    <xf numFmtId="0" fontId="0" fillId="0" borderId="0" xfId="0"/>
    <xf numFmtId="0" fontId="3" fillId="0" borderId="19" xfId="0" applyFont="1" applyBorder="1"/>
    <xf numFmtId="0" fontId="0" fillId="0" borderId="0" xfId="0"/>
    <xf numFmtId="0" fontId="3" fillId="0" borderId="19" xfId="0" applyFont="1" applyBorder="1"/>
    <xf numFmtId="0" fontId="0" fillId="0" borderId="0" xfId="0"/>
    <xf numFmtId="0" fontId="3" fillId="0" borderId="0" xfId="0" applyFont="1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3" xfId="0" applyFont="1" applyFill="1" applyBorder="1" applyAlignment="1">
      <alignment horizontal="center"/>
    </xf>
    <xf numFmtId="0" fontId="3" fillId="0" borderId="0" xfId="0" applyFont="1" applyBorder="1"/>
    <xf numFmtId="0" fontId="4" fillId="0" borderId="22" xfId="0" applyFont="1" applyBorder="1" applyAlignment="1">
      <alignment horizontal="center" vertical="center" wrapText="1"/>
    </xf>
    <xf numFmtId="0" fontId="5" fillId="29" borderId="0" xfId="0" applyFont="1" applyFill="1"/>
    <xf numFmtId="0" fontId="3" fillId="29" borderId="3" xfId="0" applyFont="1" applyFill="1" applyBorder="1" applyAlignment="1">
      <alignment horizontal="center"/>
    </xf>
    <xf numFmtId="0" fontId="8" fillId="0" borderId="0" xfId="45" applyFill="1"/>
    <xf numFmtId="0" fontId="30" fillId="0" borderId="0" xfId="45" applyFont="1" applyFill="1"/>
    <xf numFmtId="0" fontId="27" fillId="0" borderId="0" xfId="45" applyFont="1" applyFill="1"/>
    <xf numFmtId="44" fontId="0" fillId="0" borderId="0" xfId="43" applyFont="1" applyFill="1"/>
    <xf numFmtId="0" fontId="31" fillId="0" borderId="0" xfId="0" applyFont="1" applyFill="1" applyAlignment="1">
      <alignment horizontal="center"/>
    </xf>
    <xf numFmtId="0" fontId="0" fillId="0" borderId="0" xfId="0" applyFill="1"/>
    <xf numFmtId="2" fontId="6" fillId="0" borderId="5" xfId="45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28" fillId="0" borderId="0" xfId="0" applyFont="1" applyFill="1"/>
    <xf numFmtId="2" fontId="3" fillId="0" borderId="27" xfId="0" applyNumberFormat="1" applyFont="1" applyBorder="1"/>
    <xf numFmtId="0" fontId="33" fillId="0" borderId="0" xfId="0" applyFont="1"/>
    <xf numFmtId="0" fontId="3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4" fillId="29" borderId="0" xfId="45" applyFont="1" applyFill="1" applyAlignment="1">
      <alignment horizontal="center" vertical="center" wrapText="1"/>
    </xf>
    <xf numFmtId="0" fontId="8" fillId="29" borderId="0" xfId="45" applyFill="1" applyAlignment="1"/>
    <xf numFmtId="0" fontId="4" fillId="30" borderId="0" xfId="45" applyFont="1" applyFill="1" applyAlignment="1">
      <alignment horizontal="center" vertical="center" wrapText="1"/>
    </xf>
    <xf numFmtId="0" fontId="8" fillId="0" borderId="0" xfId="45" applyAlignment="1"/>
    <xf numFmtId="0" fontId="30" fillId="0" borderId="27" xfId="45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35" fillId="0" borderId="0" xfId="0" applyFont="1"/>
    <xf numFmtId="0" fontId="35" fillId="32" borderId="0" xfId="0" applyFont="1" applyFill="1" applyBorder="1" applyAlignment="1">
      <alignment horizontal="center"/>
    </xf>
    <xf numFmtId="0" fontId="36" fillId="0" borderId="0" xfId="0" applyFont="1"/>
    <xf numFmtId="0" fontId="37" fillId="0" borderId="28" xfId="0" applyFont="1" applyBorder="1" applyAlignment="1">
      <alignment horizontal="center"/>
    </xf>
    <xf numFmtId="0" fontId="38" fillId="0" borderId="0" xfId="47" applyFont="1"/>
    <xf numFmtId="0" fontId="39" fillId="0" borderId="29" xfId="47" applyFont="1" applyFill="1" applyBorder="1" applyAlignment="1">
      <alignment horizontal="left" vertical="center" wrapText="1"/>
    </xf>
    <xf numFmtId="0" fontId="39" fillId="0" borderId="30" xfId="47" applyFont="1" applyFill="1" applyBorder="1" applyAlignment="1">
      <alignment horizontal="left" vertical="center" wrapText="1"/>
    </xf>
    <xf numFmtId="0" fontId="39" fillId="0" borderId="31" xfId="47" applyFont="1" applyFill="1" applyBorder="1" applyAlignment="1">
      <alignment horizontal="left" vertical="center" wrapText="1"/>
    </xf>
    <xf numFmtId="0" fontId="40" fillId="0" borderId="29" xfId="47" applyFont="1" applyFill="1" applyBorder="1" applyAlignment="1">
      <alignment horizontal="left" vertical="center" wrapText="1"/>
    </xf>
    <xf numFmtId="0" fontId="40" fillId="0" borderId="30" xfId="47" applyFont="1" applyFill="1" applyBorder="1" applyAlignment="1">
      <alignment horizontal="left" vertical="center" wrapText="1"/>
    </xf>
    <xf numFmtId="0" fontId="40" fillId="0" borderId="31" xfId="47" applyFont="1" applyFill="1" applyBorder="1" applyAlignment="1">
      <alignment horizontal="left" vertical="center" wrapText="1"/>
    </xf>
    <xf numFmtId="0" fontId="41" fillId="33" borderId="32" xfId="47" applyFont="1" applyFill="1" applyBorder="1" applyAlignment="1">
      <alignment horizontal="center" vertical="center"/>
    </xf>
    <xf numFmtId="0" fontId="41" fillId="0" borderId="0" xfId="47" applyFont="1" applyAlignment="1">
      <alignment horizontal="center"/>
    </xf>
    <xf numFmtId="0" fontId="39" fillId="34" borderId="33" xfId="47" applyFont="1" applyFill="1" applyBorder="1" applyAlignment="1">
      <alignment horizontal="center"/>
    </xf>
    <xf numFmtId="0" fontId="39" fillId="0" borderId="34" xfId="47" applyFont="1" applyFill="1" applyBorder="1" applyAlignment="1">
      <alignment horizontal="center"/>
    </xf>
    <xf numFmtId="0" fontId="39" fillId="35" borderId="35" xfId="47" applyFont="1" applyFill="1" applyBorder="1" applyAlignment="1">
      <alignment horizontal="center"/>
    </xf>
    <xf numFmtId="0" fontId="41" fillId="34" borderId="33" xfId="47" applyFont="1" applyFill="1" applyBorder="1" applyAlignment="1">
      <alignment horizontal="center"/>
    </xf>
    <xf numFmtId="0" fontId="41" fillId="0" borderId="34" xfId="47" applyFont="1" applyFill="1" applyBorder="1" applyAlignment="1">
      <alignment horizontal="center"/>
    </xf>
    <xf numFmtId="0" fontId="41" fillId="35" borderId="35" xfId="47" applyFont="1" applyFill="1" applyBorder="1" applyAlignment="1">
      <alignment horizontal="center"/>
    </xf>
    <xf numFmtId="0" fontId="40" fillId="34" borderId="33" xfId="47" applyFont="1" applyFill="1" applyBorder="1" applyAlignment="1">
      <alignment horizontal="center"/>
    </xf>
    <xf numFmtId="0" fontId="40" fillId="0" borderId="34" xfId="47" applyFont="1" applyFill="1" applyBorder="1" applyAlignment="1">
      <alignment horizontal="center"/>
    </xf>
    <xf numFmtId="0" fontId="40" fillId="35" borderId="35" xfId="47" applyFont="1" applyFill="1" applyBorder="1" applyAlignment="1">
      <alignment horizontal="center"/>
    </xf>
    <xf numFmtId="0" fontId="38" fillId="0" borderId="36" xfId="47" applyFont="1" applyBorder="1" applyAlignment="1">
      <alignment horizontal="center"/>
    </xf>
    <xf numFmtId="0" fontId="7" fillId="0" borderId="37" xfId="50" applyFont="1" applyFill="1" applyBorder="1" applyAlignment="1">
      <alignment horizontal="center"/>
    </xf>
    <xf numFmtId="0" fontId="32" fillId="34" borderId="38" xfId="47" applyFont="1" applyFill="1" applyBorder="1" applyAlignment="1">
      <alignment horizontal="center"/>
    </xf>
    <xf numFmtId="0" fontId="32" fillId="0" borderId="5" xfId="47" applyFont="1" applyFill="1" applyBorder="1" applyAlignment="1">
      <alignment horizontal="center"/>
    </xf>
    <xf numFmtId="0" fontId="32" fillId="35" borderId="39" xfId="47" applyFont="1" applyFill="1" applyBorder="1" applyAlignment="1">
      <alignment horizontal="center"/>
    </xf>
    <xf numFmtId="0" fontId="38" fillId="34" borderId="38" xfId="47" applyFont="1" applyFill="1" applyBorder="1" applyAlignment="1">
      <alignment horizontal="center"/>
    </xf>
    <xf numFmtId="0" fontId="38" fillId="0" borderId="5" xfId="47" applyFont="1" applyFill="1" applyBorder="1" applyAlignment="1">
      <alignment horizontal="center"/>
    </xf>
    <xf numFmtId="0" fontId="38" fillId="35" borderId="39" xfId="47" applyFont="1" applyFill="1" applyBorder="1" applyAlignment="1">
      <alignment horizontal="center"/>
    </xf>
    <xf numFmtId="0" fontId="33" fillId="34" borderId="38" xfId="47" applyFont="1" applyFill="1" applyBorder="1" applyAlignment="1">
      <alignment horizontal="center"/>
    </xf>
    <xf numFmtId="0" fontId="33" fillId="0" borderId="5" xfId="47" applyFont="1" applyFill="1" applyBorder="1" applyAlignment="1">
      <alignment horizontal="center"/>
    </xf>
    <xf numFmtId="0" fontId="33" fillId="35" borderId="39" xfId="47" applyFont="1" applyFill="1" applyBorder="1" applyAlignment="1">
      <alignment horizontal="center"/>
    </xf>
    <xf numFmtId="0" fontId="38" fillId="33" borderId="36" xfId="47" applyFont="1" applyFill="1" applyBorder="1" applyAlignment="1">
      <alignment horizontal="center"/>
    </xf>
    <xf numFmtId="0" fontId="7" fillId="0" borderId="0" xfId="0" applyFont="1"/>
    <xf numFmtId="0" fontId="26" fillId="0" borderId="0" xfId="0" applyFont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6" fillId="4" borderId="40" xfId="0" applyFont="1" applyFill="1" applyBorder="1" applyAlignment="1">
      <alignment horizontal="center"/>
    </xf>
    <xf numFmtId="0" fontId="26" fillId="4" borderId="41" xfId="0" applyFont="1" applyFill="1" applyBorder="1" applyAlignment="1">
      <alignment horizontal="center"/>
    </xf>
    <xf numFmtId="0" fontId="26" fillId="4" borderId="42" xfId="0" applyFont="1" applyFill="1" applyBorder="1" applyAlignment="1">
      <alignment horizontal="center"/>
    </xf>
    <xf numFmtId="0" fontId="7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7" fillId="0" borderId="48" xfId="0" applyFont="1" applyBorder="1" applyAlignment="1">
      <alignment horizontal="left"/>
    </xf>
  </cellXfs>
  <cellStyles count="5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2 2" xfId="48"/>
    <cellStyle name="Normal 3" xfId="50"/>
    <cellStyle name="Normal 4" xfId="47"/>
    <cellStyle name="Normal 5" xfId="52"/>
    <cellStyle name="Note 2" xfId="42"/>
    <cellStyle name="Note 2 2" xfId="49"/>
    <cellStyle name="Note 3" xfId="37"/>
    <cellStyle name="Note 3 2" xfId="51"/>
    <cellStyle name="Note 4" xfId="44"/>
    <cellStyle name="Note 5" xfId="46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20%20Water%20Meter%20Abandonment%20@%20Cougar%20Place/Evaluation%20Matrix%20RFP730-16020%20Water%20Meter%20Abandonment%20at%20Cougar%20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RFP730-16020 Water Meter Abandonment at Cougar Place</v>
          </cell>
        </row>
      </sheetData>
      <sheetData sheetId="1">
        <row r="4">
          <cell r="A4" t="str">
            <v>TSG Industries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F20" sqref="F20"/>
    </sheetView>
  </sheetViews>
  <sheetFormatPr defaultRowHeight="12.75" x14ac:dyDescent="0.2"/>
  <cols>
    <col min="1" max="1" width="75.28515625" bestFit="1" customWidth="1"/>
  </cols>
  <sheetData>
    <row r="2" spans="1:5" ht="15.75" x14ac:dyDescent="0.25">
      <c r="A2" s="69" t="s">
        <v>18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61" t="s">
        <v>19</v>
      </c>
      <c r="C5" s="8"/>
      <c r="D5" s="8"/>
      <c r="E5" s="8"/>
    </row>
  </sheetData>
  <phoneticPr fontId="2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Normal="100" workbookViewId="0">
      <selection activeCell="I4" sqref="I4"/>
    </sheetView>
  </sheetViews>
  <sheetFormatPr defaultRowHeight="15" x14ac:dyDescent="0.2"/>
  <cols>
    <col min="1" max="1" width="43.85546875" style="2" customWidth="1"/>
    <col min="2" max="9" width="9.140625" style="2"/>
    <col min="10" max="10" width="17.5703125" style="2" bestFit="1" customWidth="1"/>
    <col min="11" max="13" width="9.42578125" style="2" customWidth="1"/>
    <col min="14" max="15" width="9" style="2" customWidth="1"/>
    <col min="16" max="16" width="17.5703125" style="2" bestFit="1" customWidth="1"/>
    <col min="17" max="17" width="13.42578125" style="2" customWidth="1"/>
    <col min="18" max="16384" width="9.140625" style="2"/>
  </cols>
  <sheetData>
    <row r="1" spans="1:17" ht="15.7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5.75" x14ac:dyDescent="0.2">
      <c r="A2" s="78" t="str">
        <f>Responses!A2</f>
        <v>RFP730-16020 Water Meter Abandonment at Cougar Place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15.75" thickBot="1" x14ac:dyDescent="0.25">
      <c r="P3" s="4"/>
      <c r="Q3" s="4"/>
    </row>
    <row r="4" spans="1:17" s="3" customFormat="1" ht="179.25" customHeight="1" thickBot="1" x14ac:dyDescent="0.25">
      <c r="A4" s="6" t="s">
        <v>2</v>
      </c>
      <c r="B4" s="13" t="s">
        <v>21</v>
      </c>
      <c r="C4" s="13" t="s">
        <v>22</v>
      </c>
      <c r="D4" s="13" t="s">
        <v>23</v>
      </c>
      <c r="E4" s="13" t="s">
        <v>24</v>
      </c>
      <c r="F4" s="13" t="s">
        <v>25</v>
      </c>
      <c r="G4" s="13" t="s">
        <v>26</v>
      </c>
      <c r="H4" s="13" t="s">
        <v>27</v>
      </c>
      <c r="I4" s="13" t="s">
        <v>28</v>
      </c>
      <c r="J4" s="14" t="s">
        <v>3</v>
      </c>
      <c r="K4" s="5" t="s">
        <v>1</v>
      </c>
      <c r="M4" s="9"/>
      <c r="N4" s="9"/>
      <c r="O4" s="9"/>
    </row>
    <row r="5" spans="1:17" ht="16.5" customHeight="1" x14ac:dyDescent="0.2">
      <c r="A5" s="11" t="str">
        <f>Responses!A5</f>
        <v>TSG Industries</v>
      </c>
      <c r="B5" s="15">
        <f>'1'!H5</f>
        <v>19</v>
      </c>
      <c r="C5" s="16">
        <f>'2'!H5</f>
        <v>12.5</v>
      </c>
      <c r="D5" s="15">
        <f>'3'!H5</f>
        <v>47.6</v>
      </c>
      <c r="E5" s="15">
        <f>'4'!H5</f>
        <v>46</v>
      </c>
      <c r="F5" s="16">
        <f>'5'!H5</f>
        <v>55.5</v>
      </c>
      <c r="G5" s="15">
        <f>'6'!H5</f>
        <v>47.6</v>
      </c>
      <c r="H5" s="17">
        <f>'7'!H5</f>
        <v>55</v>
      </c>
      <c r="I5" s="17">
        <f>'8'!H5</f>
        <v>43.1</v>
      </c>
      <c r="J5" s="15">
        <f>AVERAGE(B5:I5)</f>
        <v>40.787500000000001</v>
      </c>
      <c r="K5" s="12">
        <f>RANK(J5,$J$5:$J$5,0)</f>
        <v>1</v>
      </c>
      <c r="M5" s="10"/>
      <c r="N5" s="10"/>
      <c r="O5" s="10"/>
    </row>
    <row r="8" spans="1:17" x14ac:dyDescent="0.2">
      <c r="E8" s="60"/>
      <c r="F8" s="60"/>
      <c r="G8" s="60"/>
      <c r="H8" s="60"/>
      <c r="I8" s="60"/>
    </row>
    <row r="9" spans="1:17" x14ac:dyDescent="0.2">
      <c r="E9" s="60"/>
      <c r="F9" s="60"/>
      <c r="G9" s="60"/>
      <c r="H9" s="60"/>
      <c r="I9" s="60"/>
    </row>
  </sheetData>
  <mergeCells count="2">
    <mergeCell ref="A1:Q1"/>
    <mergeCell ref="A2:Q2"/>
  </mergeCells>
  <phoneticPr fontId="2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0"/>
  <sheetViews>
    <sheetView workbookViewId="0">
      <selection activeCell="C32" sqref="C32"/>
    </sheetView>
  </sheetViews>
  <sheetFormatPr defaultRowHeight="12.75" x14ac:dyDescent="0.2"/>
  <cols>
    <col min="2" max="2" width="30.7109375" bestFit="1" customWidth="1"/>
    <col min="3" max="3" width="28.7109375" customWidth="1"/>
    <col min="4" max="4" width="25.140625" bestFit="1" customWidth="1"/>
    <col min="5" max="5" width="23.7109375" bestFit="1" customWidth="1"/>
    <col min="6" max="6" width="27" customWidth="1"/>
    <col min="7" max="8" width="22.5703125" customWidth="1"/>
  </cols>
  <sheetData>
    <row r="1" spans="1:8" x14ac:dyDescent="0.2">
      <c r="A1" s="24"/>
      <c r="B1" s="24"/>
      <c r="C1" s="24"/>
      <c r="D1" s="24"/>
      <c r="E1" s="24"/>
      <c r="F1" s="24"/>
    </row>
    <row r="2" spans="1:8" x14ac:dyDescent="0.2">
      <c r="A2" s="24"/>
      <c r="B2" s="24"/>
      <c r="C2" s="24"/>
      <c r="D2" s="24"/>
      <c r="E2" s="24"/>
      <c r="F2" s="24"/>
    </row>
    <row r="3" spans="1:8" ht="15.75" x14ac:dyDescent="0.2">
      <c r="A3" s="24"/>
      <c r="B3" s="79"/>
      <c r="C3" s="79"/>
      <c r="D3" s="79"/>
      <c r="E3" s="80"/>
      <c r="F3" s="24"/>
    </row>
    <row r="4" spans="1:8" x14ac:dyDescent="0.2">
      <c r="A4" s="24"/>
      <c r="B4" s="81" t="str">
        <f>Responses!A2</f>
        <v>RFP730-16020 Water Meter Abandonment at Cougar Place</v>
      </c>
      <c r="C4" s="82"/>
      <c r="D4" s="82"/>
      <c r="E4" s="82"/>
      <c r="F4" s="24"/>
    </row>
    <row r="5" spans="1:8" x14ac:dyDescent="0.2">
      <c r="A5" s="24"/>
      <c r="B5" s="24"/>
      <c r="C5" s="24"/>
      <c r="D5" s="24"/>
      <c r="E5" s="24"/>
      <c r="F5" s="24"/>
    </row>
    <row r="6" spans="1:8" x14ac:dyDescent="0.2">
      <c r="A6" s="24"/>
      <c r="B6" s="24"/>
      <c r="C6" s="25" t="s">
        <v>11</v>
      </c>
      <c r="D6" s="83"/>
      <c r="E6" s="83"/>
      <c r="F6" s="83"/>
      <c r="G6" s="83"/>
      <c r="H6" s="83"/>
    </row>
    <row r="7" spans="1:8" ht="15.75" x14ac:dyDescent="0.25">
      <c r="A7" s="24"/>
      <c r="B7" s="26" t="s">
        <v>12</v>
      </c>
      <c r="C7" s="40" t="str">
        <f>B14</f>
        <v>TSG Industries</v>
      </c>
    </row>
    <row r="8" spans="1:8" ht="15.75" x14ac:dyDescent="0.25">
      <c r="A8" s="24"/>
      <c r="B8" s="27" t="s">
        <v>13</v>
      </c>
      <c r="C8" s="28">
        <v>73795</v>
      </c>
    </row>
    <row r="9" spans="1:8" ht="15.75" x14ac:dyDescent="0.25">
      <c r="A9" s="24"/>
      <c r="B9" s="29" t="s">
        <v>10</v>
      </c>
      <c r="C9" s="30">
        <f>SUM(C8:C8)</f>
        <v>73795</v>
      </c>
    </row>
    <row r="10" spans="1:8" ht="15.75" x14ac:dyDescent="0.25">
      <c r="A10" s="24"/>
      <c r="B10" s="27" t="s">
        <v>14</v>
      </c>
      <c r="C10" s="31">
        <v>0</v>
      </c>
    </row>
    <row r="11" spans="1:8" ht="15.75" x14ac:dyDescent="0.25">
      <c r="A11" s="24"/>
      <c r="B11" s="32" t="s">
        <v>15</v>
      </c>
      <c r="C11" s="68">
        <v>30</v>
      </c>
    </row>
    <row r="12" spans="1:8" x14ac:dyDescent="0.2">
      <c r="A12" s="24"/>
      <c r="B12" s="62"/>
      <c r="C12" s="63"/>
      <c r="D12" s="62"/>
      <c r="E12" s="62"/>
      <c r="F12" s="24"/>
    </row>
    <row r="13" spans="1:8" x14ac:dyDescent="0.2">
      <c r="A13" s="24"/>
      <c r="B13" s="64" t="s">
        <v>16</v>
      </c>
      <c r="C13" s="62"/>
      <c r="D13" s="62"/>
      <c r="E13" s="24"/>
      <c r="F13" s="24"/>
    </row>
    <row r="14" spans="1:8" x14ac:dyDescent="0.2">
      <c r="A14" s="24"/>
      <c r="B14" s="62" t="str">
        <f>Summary!A5</f>
        <v>TSG Industries</v>
      </c>
      <c r="C14" s="65">
        <v>73795</v>
      </c>
      <c r="D14" s="62"/>
      <c r="E14" s="24"/>
      <c r="F14" s="24"/>
    </row>
    <row r="15" spans="1:8" x14ac:dyDescent="0.2">
      <c r="A15" s="24"/>
      <c r="D15" s="62"/>
      <c r="E15" s="24"/>
      <c r="F15" s="24"/>
    </row>
    <row r="16" spans="1:8" x14ac:dyDescent="0.2">
      <c r="A16" s="24"/>
      <c r="B16" s="67"/>
      <c r="C16" s="67"/>
      <c r="D16" s="63"/>
      <c r="E16" s="24"/>
      <c r="F16" s="24"/>
      <c r="H16" s="51"/>
    </row>
    <row r="17" spans="1:8" x14ac:dyDescent="0.2">
      <c r="A17" s="24"/>
      <c r="D17" s="63"/>
      <c r="E17" s="24"/>
      <c r="F17" s="24"/>
      <c r="H17" s="51"/>
    </row>
    <row r="18" spans="1:8" x14ac:dyDescent="0.2">
      <c r="A18" s="24"/>
      <c r="D18" s="62"/>
      <c r="E18" s="24"/>
      <c r="F18" s="24"/>
    </row>
    <row r="19" spans="1:8" x14ac:dyDescent="0.2">
      <c r="D19" s="66"/>
    </row>
    <row r="20" spans="1:8" x14ac:dyDescent="0.2">
      <c r="D20" s="67"/>
    </row>
  </sheetData>
  <mergeCells count="3">
    <mergeCell ref="B3:E3"/>
    <mergeCell ref="B4:E4"/>
    <mergeCell ref="D6:H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16" sqref="G16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8" width="7" bestFit="1" customWidth="1"/>
    <col min="9" max="9" width="7" style="51" customWidth="1"/>
    <col min="10" max="10" width="17.5703125" bestFit="1" customWidth="1"/>
    <col min="11" max="11" width="10.42578125" bestFit="1" customWidth="1"/>
  </cols>
  <sheetData>
    <row r="1" spans="1:11" ht="15.75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x14ac:dyDescent="0.2">
      <c r="A2" s="78" t="str">
        <f>Responses!A2</f>
        <v>RFP730-16020 Water Meter Abandonment at Cougar Place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5.75" thickBot="1" x14ac:dyDescent="0.25">
      <c r="A3" s="52"/>
      <c r="B3" s="52"/>
      <c r="C3" s="52"/>
      <c r="D3" s="52"/>
      <c r="E3" s="52"/>
      <c r="F3" s="52"/>
      <c r="G3" s="52"/>
      <c r="H3" s="52"/>
      <c r="I3" s="52"/>
      <c r="J3" s="58"/>
      <c r="K3" s="58"/>
    </row>
    <row r="4" spans="1:11" ht="72.75" thickBot="1" x14ac:dyDescent="0.25">
      <c r="A4" s="6" t="s">
        <v>2</v>
      </c>
      <c r="B4" s="33" t="str">
        <f>'Technical Summary'!B4</f>
        <v>Evaluator 1</v>
      </c>
      <c r="C4" s="33" t="str">
        <f>'Technical Summary'!C4</f>
        <v>Evaluator 2</v>
      </c>
      <c r="D4" s="33" t="str">
        <f>'Technical Summary'!D4</f>
        <v>Evaluator 3</v>
      </c>
      <c r="E4" s="33" t="str">
        <f>'Technical Summary'!E4</f>
        <v>Evaluator 4</v>
      </c>
      <c r="F4" s="33" t="str">
        <f>'Technical Summary'!F4</f>
        <v>Evaluator 5</v>
      </c>
      <c r="G4" s="33" t="str">
        <f>'Technical Summary'!G4</f>
        <v>Evaluator 6</v>
      </c>
      <c r="H4" s="33" t="str">
        <f>'Technical Summary'!H4</f>
        <v>Evaluator 7</v>
      </c>
      <c r="I4" s="33" t="str">
        <f>'Technical Summary'!I4</f>
        <v>Evaluator 8</v>
      </c>
      <c r="J4" s="34" t="s">
        <v>3</v>
      </c>
      <c r="K4" s="5" t="s">
        <v>1</v>
      </c>
    </row>
    <row r="5" spans="1:11" ht="15" x14ac:dyDescent="0.2">
      <c r="A5" s="35" t="str">
        <f>Responses!A5</f>
        <v>TSG Industries</v>
      </c>
      <c r="B5" s="36">
        <f>'1'!I5</f>
        <v>49</v>
      </c>
      <c r="C5" s="37">
        <f>'2'!I5</f>
        <v>42.5</v>
      </c>
      <c r="D5" s="37">
        <f>'3'!I5</f>
        <v>77.600000000000009</v>
      </c>
      <c r="E5" s="37">
        <f>'4'!I5</f>
        <v>76</v>
      </c>
      <c r="F5" s="37">
        <f>'5'!I5</f>
        <v>85.5</v>
      </c>
      <c r="G5" s="37">
        <f>'6'!I5</f>
        <v>77.600000000000009</v>
      </c>
      <c r="H5" s="37">
        <f>'7'!I5</f>
        <v>85</v>
      </c>
      <c r="I5" s="73">
        <f>'8'!I5</f>
        <v>73.099999999999994</v>
      </c>
      <c r="J5" s="38">
        <f>AVERAGE(B5:I5)</f>
        <v>70.787500000000009</v>
      </c>
      <c r="K5" s="39">
        <f>RANK(J5,$J$5:$J$5,0)</f>
        <v>1</v>
      </c>
    </row>
    <row r="7" spans="1:11" x14ac:dyDescent="0.2">
      <c r="F7" s="51"/>
      <c r="G7" s="51"/>
      <c r="H7" s="51"/>
      <c r="J7" s="51"/>
    </row>
    <row r="8" spans="1:11" x14ac:dyDescent="0.2">
      <c r="F8" s="51"/>
      <c r="G8" s="51"/>
      <c r="H8" s="51"/>
      <c r="J8" s="51"/>
    </row>
    <row r="10" spans="1:11" ht="15" x14ac:dyDescent="0.2">
      <c r="A10" s="72" t="s">
        <v>29</v>
      </c>
    </row>
    <row r="11" spans="1:11" ht="15" x14ac:dyDescent="0.2">
      <c r="A11" s="8"/>
    </row>
    <row r="12" spans="1:11" ht="15" x14ac:dyDescent="0.2">
      <c r="A12" s="72" t="s">
        <v>30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"/>
  <sheetViews>
    <sheetView tabSelected="1" workbookViewId="0">
      <selection activeCell="C6" sqref="C6:E6"/>
    </sheetView>
  </sheetViews>
  <sheetFormatPr defaultRowHeight="12.75" x14ac:dyDescent="0.2"/>
  <cols>
    <col min="1" max="1" width="2" style="51" customWidth="1"/>
    <col min="2" max="2" width="27.5703125" style="51" bestFit="1" customWidth="1"/>
    <col min="3" max="3" width="12" style="51" customWidth="1"/>
    <col min="4" max="5" width="10.7109375" style="51" customWidth="1"/>
    <col min="6" max="6" width="12.140625" style="51" customWidth="1"/>
    <col min="7" max="8" width="10.42578125" style="51" customWidth="1"/>
    <col min="9" max="9" width="11.42578125" style="51" customWidth="1"/>
    <col min="10" max="11" width="9" style="51" customWidth="1"/>
    <col min="12" max="12" width="11.42578125" style="51" customWidth="1"/>
    <col min="13" max="14" width="10" style="51" customWidth="1"/>
    <col min="15" max="15" width="11.42578125" style="51" customWidth="1"/>
    <col min="16" max="17" width="10" style="51" customWidth="1"/>
    <col min="18" max="18" width="11.42578125" style="51" customWidth="1"/>
    <col min="19" max="20" width="10" style="51" customWidth="1"/>
    <col min="21" max="16384" width="9.140625" style="51"/>
  </cols>
  <sheetData>
    <row r="1" spans="2:22" ht="15.75" x14ac:dyDescent="0.25">
      <c r="B1" s="85" t="s">
        <v>31</v>
      </c>
      <c r="C1" s="85"/>
      <c r="D1" s="85"/>
      <c r="E1" s="86" t="str">
        <f>[1]Cover!A6</f>
        <v>RFP730-16020 Water Meter Abandonment at Cougar Place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2:22" ht="15.75" customHeight="1" x14ac:dyDescent="0.25">
      <c r="C2" s="86"/>
      <c r="D2" s="86"/>
      <c r="E2" s="86"/>
      <c r="F2" s="86"/>
      <c r="G2" s="86"/>
    </row>
    <row r="3" spans="2:22" ht="14.25" x14ac:dyDescent="0.2">
      <c r="B3" s="87" t="s">
        <v>32</v>
      </c>
      <c r="C3" s="88" t="s">
        <v>33</v>
      </c>
      <c r="D3" s="88"/>
      <c r="E3" s="88"/>
      <c r="F3" s="88"/>
    </row>
    <row r="4" spans="2:22" ht="15" customHeight="1" x14ac:dyDescent="0.2">
      <c r="F4" s="89"/>
    </row>
    <row r="5" spans="2:22" ht="16.5" thickBot="1" x14ac:dyDescent="0.3">
      <c r="B5" s="89"/>
      <c r="C5" s="90" t="s">
        <v>34</v>
      </c>
      <c r="D5" s="90"/>
      <c r="E5" s="90"/>
      <c r="F5" s="90" t="s">
        <v>35</v>
      </c>
      <c r="G5" s="90"/>
      <c r="H5" s="90"/>
      <c r="I5" s="90" t="s">
        <v>36</v>
      </c>
      <c r="J5" s="90"/>
      <c r="K5" s="90"/>
      <c r="L5" s="90" t="s">
        <v>37</v>
      </c>
      <c r="M5" s="90"/>
      <c r="N5" s="90"/>
      <c r="O5" s="90" t="s">
        <v>38</v>
      </c>
      <c r="P5" s="90"/>
      <c r="Q5" s="90"/>
      <c r="R5" s="90" t="s">
        <v>39</v>
      </c>
      <c r="S5" s="90"/>
      <c r="T5" s="90"/>
    </row>
    <row r="6" spans="2:22" ht="115.5" customHeight="1" x14ac:dyDescent="0.2">
      <c r="B6" s="91"/>
      <c r="C6" s="92" t="s">
        <v>40</v>
      </c>
      <c r="D6" s="93"/>
      <c r="E6" s="94"/>
      <c r="F6" s="95" t="s">
        <v>41</v>
      </c>
      <c r="G6" s="96"/>
      <c r="H6" s="97"/>
      <c r="I6" s="95" t="s">
        <v>42</v>
      </c>
      <c r="J6" s="96"/>
      <c r="K6" s="97"/>
      <c r="L6" s="95" t="s">
        <v>43</v>
      </c>
      <c r="M6" s="96"/>
      <c r="N6" s="97"/>
      <c r="O6" s="95" t="s">
        <v>44</v>
      </c>
      <c r="P6" s="96"/>
      <c r="Q6" s="97"/>
      <c r="R6" s="95" t="s">
        <v>45</v>
      </c>
      <c r="S6" s="96"/>
      <c r="T6" s="97"/>
      <c r="U6" s="98" t="s">
        <v>10</v>
      </c>
    </row>
    <row r="7" spans="2:22" x14ac:dyDescent="0.2">
      <c r="B7" s="99" t="s">
        <v>4</v>
      </c>
      <c r="C7" s="100" t="s">
        <v>46</v>
      </c>
      <c r="D7" s="101" t="s">
        <v>47</v>
      </c>
      <c r="E7" s="102" t="s">
        <v>48</v>
      </c>
      <c r="F7" s="103" t="s">
        <v>46</v>
      </c>
      <c r="G7" s="104" t="s">
        <v>47</v>
      </c>
      <c r="H7" s="105" t="s">
        <v>48</v>
      </c>
      <c r="I7" s="103" t="s">
        <v>46</v>
      </c>
      <c r="J7" s="104" t="s">
        <v>47</v>
      </c>
      <c r="K7" s="105" t="s">
        <v>48</v>
      </c>
      <c r="L7" s="106" t="s">
        <v>46</v>
      </c>
      <c r="M7" s="107" t="s">
        <v>47</v>
      </c>
      <c r="N7" s="108" t="s">
        <v>48</v>
      </c>
      <c r="O7" s="106" t="s">
        <v>46</v>
      </c>
      <c r="P7" s="107" t="s">
        <v>47</v>
      </c>
      <c r="Q7" s="108" t="s">
        <v>48</v>
      </c>
      <c r="R7" s="106" t="s">
        <v>46</v>
      </c>
      <c r="S7" s="107" t="s">
        <v>47</v>
      </c>
      <c r="T7" s="108" t="s">
        <v>48</v>
      </c>
      <c r="U7" s="109"/>
    </row>
    <row r="8" spans="2:22" x14ac:dyDescent="0.2">
      <c r="B8" s="110" t="str">
        <f>'[1]RFP Submittal'!A4</f>
        <v>TSG Industries</v>
      </c>
      <c r="C8" s="111"/>
      <c r="D8" s="112">
        <v>6</v>
      </c>
      <c r="E8" s="113">
        <f>C8*D8</f>
        <v>0</v>
      </c>
      <c r="F8" s="114"/>
      <c r="G8" s="115">
        <v>4</v>
      </c>
      <c r="H8" s="116">
        <f>F8*G8</f>
        <v>0</v>
      </c>
      <c r="I8" s="114"/>
      <c r="J8" s="115">
        <v>3</v>
      </c>
      <c r="K8" s="116">
        <f>I8*J8</f>
        <v>0</v>
      </c>
      <c r="L8" s="117"/>
      <c r="M8" s="118">
        <v>3</v>
      </c>
      <c r="N8" s="119">
        <f>L8*M8</f>
        <v>0</v>
      </c>
      <c r="O8" s="117"/>
      <c r="P8" s="118">
        <v>3</v>
      </c>
      <c r="Q8" s="119">
        <f>O8*P8</f>
        <v>0</v>
      </c>
      <c r="R8" s="117"/>
      <c r="S8" s="118">
        <v>1</v>
      </c>
      <c r="T8" s="119">
        <f>R8*S8</f>
        <v>0</v>
      </c>
      <c r="U8" s="120">
        <f>N8+K8+H8+E8+Q8+T8</f>
        <v>0</v>
      </c>
    </row>
    <row r="9" spans="2:22" x14ac:dyDescent="0.2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</row>
    <row r="10" spans="2:22" x14ac:dyDescent="0.2">
      <c r="B10" s="122" t="s">
        <v>49</v>
      </c>
      <c r="C10" s="122"/>
      <c r="D10" s="122"/>
      <c r="E10" s="122"/>
      <c r="F10" s="121"/>
      <c r="G10" s="121" t="s">
        <v>50</v>
      </c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2:22" x14ac:dyDescent="0.2">
      <c r="B11" s="122"/>
      <c r="C11" s="122"/>
      <c r="D11" s="122"/>
      <c r="E11" s="122"/>
      <c r="F11" s="121"/>
      <c r="G11" s="121" t="s">
        <v>51</v>
      </c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</row>
    <row r="12" spans="2:22" x14ac:dyDescent="0.2">
      <c r="B12" s="122"/>
      <c r="C12" s="122"/>
      <c r="D12" s="122"/>
      <c r="E12" s="122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</row>
    <row r="13" spans="2:22" ht="13.5" thickBot="1" x14ac:dyDescent="0.25">
      <c r="B13" s="123"/>
      <c r="C13" s="123"/>
      <c r="D13" s="123"/>
      <c r="E13" s="123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</row>
    <row r="14" spans="2:22" ht="13.5" thickTop="1" x14ac:dyDescent="0.2">
      <c r="B14" s="124" t="s">
        <v>52</v>
      </c>
      <c r="C14" s="125"/>
      <c r="D14" s="125"/>
      <c r="E14" s="126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</row>
    <row r="15" spans="2:22" x14ac:dyDescent="0.2">
      <c r="B15" s="127" t="s">
        <v>53</v>
      </c>
      <c r="C15" s="128"/>
      <c r="D15" s="128"/>
      <c r="E15" s="12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</row>
    <row r="16" spans="2:22" x14ac:dyDescent="0.2">
      <c r="B16" s="130" t="s">
        <v>54</v>
      </c>
      <c r="C16" s="131"/>
      <c r="D16" s="131"/>
      <c r="E16" s="132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</row>
    <row r="17" spans="2:21" x14ac:dyDescent="0.2">
      <c r="B17" s="130" t="s">
        <v>55</v>
      </c>
      <c r="C17" s="131"/>
      <c r="D17" s="131"/>
      <c r="E17" s="132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</row>
    <row r="18" spans="2:21" x14ac:dyDescent="0.2">
      <c r="B18" s="130" t="s">
        <v>56</v>
      </c>
      <c r="C18" s="131"/>
      <c r="D18" s="131"/>
      <c r="E18" s="132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</row>
    <row r="19" spans="2:21" x14ac:dyDescent="0.2">
      <c r="B19" s="130" t="s">
        <v>57</v>
      </c>
      <c r="C19" s="131"/>
      <c r="D19" s="131"/>
      <c r="E19" s="132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</row>
    <row r="20" spans="2:21" ht="13.5" thickBot="1" x14ac:dyDescent="0.25">
      <c r="B20" s="133" t="s">
        <v>58</v>
      </c>
      <c r="C20" s="134"/>
      <c r="D20" s="134"/>
      <c r="E20" s="135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</row>
    <row r="21" spans="2:21" ht="13.5" thickTop="1" x14ac:dyDescent="0.2"/>
  </sheetData>
  <mergeCells count="22">
    <mergeCell ref="B19:E19"/>
    <mergeCell ref="B20:E20"/>
    <mergeCell ref="B10:E13"/>
    <mergeCell ref="B14:E14"/>
    <mergeCell ref="B15:E15"/>
    <mergeCell ref="B16:E16"/>
    <mergeCell ref="B17:E17"/>
    <mergeCell ref="B18:E18"/>
    <mergeCell ref="O5:Q5"/>
    <mergeCell ref="R5:T5"/>
    <mergeCell ref="C6:E6"/>
    <mergeCell ref="F6:H6"/>
    <mergeCell ref="I6:K6"/>
    <mergeCell ref="L6:N6"/>
    <mergeCell ref="O6:Q6"/>
    <mergeCell ref="R6:T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J10" sqref="J10"/>
    </sheetView>
  </sheetViews>
  <sheetFormatPr defaultRowHeight="12.75" x14ac:dyDescent="0.2"/>
  <cols>
    <col min="1" max="1" width="28.7109375" bestFit="1" customWidth="1"/>
    <col min="2" max="2" width="7" bestFit="1" customWidth="1"/>
    <col min="3" max="4" width="4.140625" bestFit="1" customWidth="1"/>
    <col min="5" max="5" width="5" bestFit="1" customWidth="1"/>
    <col min="6" max="6" width="4.140625" style="51" customWidth="1"/>
    <col min="7" max="7" width="4.140625" bestFit="1" customWidth="1"/>
    <col min="8" max="8" width="12.42578125" customWidth="1"/>
  </cols>
  <sheetData>
    <row r="1" spans="1:10" ht="15.75" x14ac:dyDescent="0.25">
      <c r="A1" s="76" t="s">
        <v>0</v>
      </c>
      <c r="B1" s="77"/>
      <c r="C1" s="77"/>
      <c r="D1" s="77"/>
      <c r="E1" s="77"/>
      <c r="F1" s="77"/>
      <c r="G1" s="77"/>
      <c r="H1" s="77"/>
      <c r="I1" s="18"/>
      <c r="J1" s="18"/>
    </row>
    <row r="2" spans="1:10" ht="12.75" customHeight="1" x14ac:dyDescent="0.2">
      <c r="A2" s="78" t="str">
        <f>Responses!A2</f>
        <v>RFP730-16020 Water Meter Abandonment at Cougar Place</v>
      </c>
      <c r="B2" s="78"/>
      <c r="C2" s="78"/>
      <c r="D2" s="78"/>
      <c r="E2" s="78"/>
      <c r="F2" s="78"/>
      <c r="G2" s="78"/>
      <c r="H2" s="78"/>
      <c r="I2" s="78"/>
      <c r="J2" s="18"/>
    </row>
    <row r="3" spans="1:10" ht="15.75" thickBot="1" x14ac:dyDescent="0.25">
      <c r="A3" s="18"/>
      <c r="B3" s="18"/>
      <c r="C3" s="18"/>
      <c r="D3" s="18"/>
      <c r="E3" s="18"/>
      <c r="G3" s="18"/>
      <c r="H3" s="19"/>
      <c r="I3" s="18"/>
      <c r="J3" s="18"/>
    </row>
    <row r="4" spans="1:10" ht="75" thickTop="1" thickBot="1" x14ac:dyDescent="0.25">
      <c r="A4" s="2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55" t="s">
        <v>20</v>
      </c>
      <c r="H4" s="59" t="s">
        <v>17</v>
      </c>
      <c r="I4" s="59" t="s">
        <v>10</v>
      </c>
      <c r="J4" s="22"/>
    </row>
    <row r="5" spans="1:10" ht="16.5" thickTop="1" x14ac:dyDescent="0.2">
      <c r="A5" s="57" t="str">
        <f>Responses!A5</f>
        <v>TSG Industries</v>
      </c>
      <c r="B5" s="70">
        <v>30</v>
      </c>
      <c r="C5" s="75">
        <v>4</v>
      </c>
      <c r="D5" s="75">
        <v>3.5</v>
      </c>
      <c r="E5" s="75">
        <v>3.5</v>
      </c>
      <c r="F5" s="75">
        <v>4</v>
      </c>
      <c r="G5" s="75">
        <v>4</v>
      </c>
      <c r="H5" s="23">
        <f>SUM(C5:G5)</f>
        <v>19</v>
      </c>
      <c r="I5" s="17">
        <f>SUM(B5:G5)</f>
        <v>49</v>
      </c>
      <c r="J5" s="22"/>
    </row>
    <row r="6" spans="1:10" x14ac:dyDescent="0.2">
      <c r="J6" s="41"/>
    </row>
    <row r="7" spans="1:10" x14ac:dyDescent="0.2">
      <c r="J7" s="41"/>
    </row>
    <row r="8" spans="1:10" x14ac:dyDescent="0.2">
      <c r="A8" s="18"/>
      <c r="J8" s="41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5" sqref="H5"/>
    </sheetView>
  </sheetViews>
  <sheetFormatPr defaultRowHeight="12.75" x14ac:dyDescent="0.2"/>
  <cols>
    <col min="1" max="1" width="28.7109375" bestFit="1" customWidth="1"/>
    <col min="2" max="2" width="7" bestFit="1" customWidth="1"/>
    <col min="3" max="7" width="4.140625" bestFit="1" customWidth="1"/>
  </cols>
  <sheetData>
    <row r="1" spans="1:9" ht="15.75" x14ac:dyDescent="0.25">
      <c r="A1" s="76" t="s">
        <v>0</v>
      </c>
      <c r="B1" s="77"/>
      <c r="C1" s="77"/>
      <c r="D1" s="77"/>
      <c r="E1" s="77"/>
      <c r="F1" s="77"/>
      <c r="G1" s="77"/>
    </row>
    <row r="2" spans="1:9" ht="12.75" customHeight="1" x14ac:dyDescent="0.2">
      <c r="A2" s="78" t="str">
        <f>Responses!A2</f>
        <v>RFP730-16020 Water Meter Abandonment at Cougar Place</v>
      </c>
      <c r="B2" s="78"/>
      <c r="C2" s="78"/>
      <c r="D2" s="78"/>
      <c r="E2" s="78"/>
      <c r="F2" s="78"/>
      <c r="G2" s="78"/>
      <c r="H2" s="78"/>
    </row>
    <row r="3" spans="1:9" ht="15.75" thickBot="1" x14ac:dyDescent="0.25">
      <c r="A3" s="41"/>
      <c r="B3" s="41"/>
      <c r="C3" s="41"/>
      <c r="D3" s="41"/>
      <c r="E3" s="41"/>
      <c r="F3" s="41"/>
      <c r="G3" s="42"/>
    </row>
    <row r="4" spans="1:9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55" t="s">
        <v>20</v>
      </c>
      <c r="H4" s="59" t="s">
        <v>17</v>
      </c>
      <c r="I4" s="59" t="s">
        <v>10</v>
      </c>
    </row>
    <row r="5" spans="1:9" ht="15.75" thickTop="1" x14ac:dyDescent="0.2">
      <c r="A5" s="57" t="str">
        <f>Responses!A5</f>
        <v>TSG Industries</v>
      </c>
      <c r="B5" s="70">
        <v>30</v>
      </c>
      <c r="C5" s="74">
        <v>2.5</v>
      </c>
      <c r="D5" s="74">
        <v>2.5</v>
      </c>
      <c r="E5" s="74">
        <v>2.5</v>
      </c>
      <c r="F5" s="74">
        <v>2.5</v>
      </c>
      <c r="G5" s="74">
        <v>2.5</v>
      </c>
      <c r="H5" s="56">
        <f>SUM(C5:G5)</f>
        <v>12.5</v>
      </c>
      <c r="I5" s="17">
        <f>SUM(B5:G5)</f>
        <v>42.5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5" sqref="C5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5" bestFit="1" customWidth="1"/>
    <col min="7" max="7" width="4.140625" bestFit="1" customWidth="1"/>
  </cols>
  <sheetData>
    <row r="1" spans="1:9" ht="15.75" x14ac:dyDescent="0.25">
      <c r="A1" s="76" t="s">
        <v>0</v>
      </c>
      <c r="B1" s="77"/>
      <c r="C1" s="77"/>
      <c r="D1" s="77"/>
      <c r="E1" s="77"/>
      <c r="F1" s="77"/>
      <c r="G1" s="77"/>
    </row>
    <row r="2" spans="1:9" ht="12.75" customHeight="1" x14ac:dyDescent="0.2">
      <c r="A2" s="78" t="str">
        <f>Responses!A2</f>
        <v>RFP730-16020 Water Meter Abandonment at Cougar Place</v>
      </c>
      <c r="B2" s="78"/>
      <c r="C2" s="78"/>
      <c r="D2" s="78"/>
      <c r="E2" s="78"/>
      <c r="F2" s="78"/>
      <c r="G2" s="78"/>
      <c r="H2" s="78"/>
    </row>
    <row r="3" spans="1:9" ht="15.75" thickBot="1" x14ac:dyDescent="0.25">
      <c r="A3" s="43"/>
      <c r="B3" s="43"/>
      <c r="C3" s="43"/>
      <c r="D3" s="43"/>
      <c r="E3" s="43"/>
      <c r="F3" s="43"/>
      <c r="G3" s="44"/>
    </row>
    <row r="4" spans="1:9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55" t="s">
        <v>20</v>
      </c>
      <c r="H4" s="59" t="s">
        <v>17</v>
      </c>
      <c r="I4" s="59" t="s">
        <v>10</v>
      </c>
    </row>
    <row r="5" spans="1:9" ht="15.75" thickTop="1" x14ac:dyDescent="0.2">
      <c r="A5" s="57" t="str">
        <f>Responses!A5</f>
        <v>TSG Industries</v>
      </c>
      <c r="B5" s="70">
        <v>30</v>
      </c>
      <c r="C5" s="74">
        <v>13.6</v>
      </c>
      <c r="D5" s="74">
        <v>10.199999999999999</v>
      </c>
      <c r="E5" s="74">
        <v>10.199999999999999</v>
      </c>
      <c r="F5" s="74">
        <v>10.199999999999999</v>
      </c>
      <c r="G5" s="74">
        <v>3.4</v>
      </c>
      <c r="H5" s="56">
        <f>SUM(C5:G5)</f>
        <v>47.6</v>
      </c>
      <c r="I5" s="17">
        <f>SUM(B5:G5)</f>
        <v>77.600000000000009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29" sqref="K29"/>
    </sheetView>
  </sheetViews>
  <sheetFormatPr defaultRowHeight="12.75" x14ac:dyDescent="0.2"/>
  <cols>
    <col min="1" max="1" width="28.7109375" bestFit="1" customWidth="1"/>
    <col min="2" max="2" width="7" bestFit="1" customWidth="1"/>
    <col min="3" max="7" width="4.140625" bestFit="1" customWidth="1"/>
  </cols>
  <sheetData>
    <row r="1" spans="1:9" ht="15.75" x14ac:dyDescent="0.25">
      <c r="A1" s="76" t="s">
        <v>0</v>
      </c>
      <c r="B1" s="77"/>
      <c r="C1" s="77"/>
      <c r="D1" s="77"/>
      <c r="E1" s="77"/>
      <c r="F1" s="77"/>
      <c r="G1" s="77"/>
    </row>
    <row r="2" spans="1:9" ht="12.75" customHeight="1" x14ac:dyDescent="0.2">
      <c r="A2" s="78" t="str">
        <f>Responses!A2</f>
        <v>RFP730-16020 Water Meter Abandonment at Cougar Place</v>
      </c>
      <c r="B2" s="78"/>
      <c r="C2" s="78"/>
      <c r="D2" s="78"/>
      <c r="E2" s="78"/>
      <c r="F2" s="78"/>
      <c r="G2" s="78"/>
      <c r="H2" s="78"/>
    </row>
    <row r="3" spans="1:9" ht="15.75" thickBot="1" x14ac:dyDescent="0.25">
      <c r="A3" s="45"/>
      <c r="B3" s="45"/>
      <c r="C3" s="45"/>
      <c r="D3" s="45"/>
      <c r="E3" s="45"/>
      <c r="F3" s="45"/>
      <c r="G3" s="46"/>
    </row>
    <row r="4" spans="1:9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55" t="s">
        <v>20</v>
      </c>
      <c r="H4" s="59" t="s">
        <v>17</v>
      </c>
      <c r="I4" s="59" t="s">
        <v>10</v>
      </c>
    </row>
    <row r="5" spans="1:9" ht="15.75" thickTop="1" x14ac:dyDescent="0.2">
      <c r="A5" s="57" t="str">
        <f>Responses!A5</f>
        <v>TSG Industries</v>
      </c>
      <c r="B5" s="70">
        <v>30</v>
      </c>
      <c r="C5" s="71">
        <v>16</v>
      </c>
      <c r="D5" s="71">
        <v>12</v>
      </c>
      <c r="E5" s="71">
        <v>9</v>
      </c>
      <c r="F5" s="71">
        <v>9</v>
      </c>
      <c r="G5" s="71">
        <v>0</v>
      </c>
      <c r="H5" s="56">
        <f>SUM(C5:G5)</f>
        <v>46</v>
      </c>
      <c r="I5" s="17">
        <f>SUM(B5:G5)</f>
        <v>76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14" sqref="A14"/>
    </sheetView>
  </sheetViews>
  <sheetFormatPr defaultRowHeight="12.75" x14ac:dyDescent="0.2"/>
  <cols>
    <col min="1" max="1" width="28.7109375" bestFit="1" customWidth="1"/>
    <col min="2" max="2" width="7" bestFit="1" customWidth="1"/>
    <col min="3" max="4" width="4.140625" bestFit="1" customWidth="1"/>
    <col min="5" max="5" width="5" bestFit="1" customWidth="1"/>
    <col min="6" max="7" width="4.140625" bestFit="1" customWidth="1"/>
  </cols>
  <sheetData>
    <row r="1" spans="1:9" ht="15.75" x14ac:dyDescent="0.25">
      <c r="A1" s="76" t="s">
        <v>0</v>
      </c>
      <c r="B1" s="77"/>
      <c r="C1" s="77"/>
      <c r="D1" s="77"/>
      <c r="E1" s="77"/>
      <c r="F1" s="77"/>
      <c r="G1" s="77"/>
    </row>
    <row r="2" spans="1:9" ht="12.75" customHeight="1" x14ac:dyDescent="0.2">
      <c r="A2" s="78" t="str">
        <f>Responses!A2</f>
        <v>RFP730-16020 Water Meter Abandonment at Cougar Place</v>
      </c>
      <c r="B2" s="78"/>
      <c r="C2" s="78"/>
      <c r="D2" s="78"/>
      <c r="E2" s="78"/>
      <c r="F2" s="78"/>
      <c r="G2" s="78"/>
      <c r="H2" s="78"/>
    </row>
    <row r="3" spans="1:9" ht="15.75" thickBot="1" x14ac:dyDescent="0.25">
      <c r="A3" s="47"/>
      <c r="B3" s="47"/>
      <c r="C3" s="47"/>
      <c r="D3" s="47"/>
      <c r="E3" s="47"/>
      <c r="F3" s="47"/>
      <c r="G3" s="48"/>
    </row>
    <row r="4" spans="1:9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55" t="s">
        <v>20</v>
      </c>
      <c r="H4" s="59" t="s">
        <v>17</v>
      </c>
      <c r="I4" s="59" t="s">
        <v>10</v>
      </c>
    </row>
    <row r="5" spans="1:9" ht="15.75" thickTop="1" x14ac:dyDescent="0.2">
      <c r="A5" s="57" t="str">
        <f>Responses!A5</f>
        <v>TSG Industries</v>
      </c>
      <c r="B5" s="70">
        <v>30</v>
      </c>
      <c r="C5" s="71">
        <v>14</v>
      </c>
      <c r="D5" s="71">
        <v>15</v>
      </c>
      <c r="E5" s="71">
        <v>10.5</v>
      </c>
      <c r="F5" s="71">
        <v>12</v>
      </c>
      <c r="G5" s="71">
        <v>4</v>
      </c>
      <c r="H5" s="56">
        <f>SUM(C5:G5)</f>
        <v>55.5</v>
      </c>
      <c r="I5" s="17">
        <f>SUM(B5:G5)</f>
        <v>85.5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5" sqref="C5"/>
    </sheetView>
  </sheetViews>
  <sheetFormatPr defaultRowHeight="12.75" x14ac:dyDescent="0.2"/>
  <cols>
    <col min="1" max="1" width="28.7109375" bestFit="1" customWidth="1"/>
    <col min="2" max="2" width="4.140625" bestFit="1" customWidth="1"/>
    <col min="3" max="6" width="5" bestFit="1" customWidth="1"/>
    <col min="7" max="7" width="4.140625" bestFit="1" customWidth="1"/>
  </cols>
  <sheetData>
    <row r="1" spans="1:9" ht="15.75" x14ac:dyDescent="0.25">
      <c r="A1" s="76" t="s">
        <v>0</v>
      </c>
      <c r="B1" s="77"/>
      <c r="C1" s="77"/>
      <c r="D1" s="77"/>
      <c r="E1" s="77"/>
      <c r="F1" s="77"/>
      <c r="G1" s="77"/>
    </row>
    <row r="2" spans="1:9" ht="12.75" customHeight="1" x14ac:dyDescent="0.2">
      <c r="A2" s="78" t="str">
        <f>Responses!A2</f>
        <v>RFP730-16020 Water Meter Abandonment at Cougar Place</v>
      </c>
      <c r="B2" s="78"/>
      <c r="C2" s="78"/>
      <c r="D2" s="78"/>
      <c r="E2" s="78"/>
      <c r="F2" s="78"/>
      <c r="G2" s="78"/>
      <c r="H2" s="78"/>
    </row>
    <row r="3" spans="1:9" ht="15.75" thickBot="1" x14ac:dyDescent="0.25">
      <c r="A3" s="49"/>
      <c r="B3" s="49"/>
      <c r="C3" s="49"/>
      <c r="D3" s="49"/>
      <c r="E3" s="49"/>
      <c r="F3" s="49"/>
      <c r="G3" s="50"/>
    </row>
    <row r="4" spans="1:9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55" t="s">
        <v>20</v>
      </c>
      <c r="H4" s="59" t="s">
        <v>17</v>
      </c>
      <c r="I4" s="59" t="s">
        <v>10</v>
      </c>
    </row>
    <row r="5" spans="1:9" ht="15.75" thickTop="1" x14ac:dyDescent="0.2">
      <c r="A5" s="57" t="str">
        <f>Responses!A5</f>
        <v>TSG Industries</v>
      </c>
      <c r="B5" s="70">
        <v>30</v>
      </c>
      <c r="C5" s="71">
        <v>13.6</v>
      </c>
      <c r="D5" s="71">
        <v>10.199999999999999</v>
      </c>
      <c r="E5" s="71">
        <v>10.199999999999999</v>
      </c>
      <c r="F5" s="71">
        <v>10.199999999999999</v>
      </c>
      <c r="G5" s="71">
        <v>3.4</v>
      </c>
      <c r="H5" s="56">
        <f>SUM(C5:G5)</f>
        <v>47.6</v>
      </c>
      <c r="I5" s="17">
        <f>SUM(B5:G5)</f>
        <v>77.600000000000009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M37" sqref="M37"/>
    </sheetView>
  </sheetViews>
  <sheetFormatPr defaultRowHeight="12.75" x14ac:dyDescent="0.2"/>
  <cols>
    <col min="1" max="1" width="28.7109375" bestFit="1" customWidth="1"/>
    <col min="2" max="2" width="7" bestFit="1" customWidth="1"/>
    <col min="3" max="7" width="4.140625" bestFit="1" customWidth="1"/>
  </cols>
  <sheetData>
    <row r="1" spans="1:9" ht="15.75" x14ac:dyDescent="0.25">
      <c r="A1" s="76" t="s">
        <v>0</v>
      </c>
      <c r="B1" s="77"/>
      <c r="C1" s="77"/>
      <c r="D1" s="77"/>
      <c r="E1" s="77"/>
      <c r="F1" s="77"/>
      <c r="G1" s="77"/>
    </row>
    <row r="2" spans="1:9" ht="12.75" customHeight="1" x14ac:dyDescent="0.2">
      <c r="A2" s="78" t="str">
        <f>Responses!A2</f>
        <v>RFP730-16020 Water Meter Abandonment at Cougar Place</v>
      </c>
      <c r="B2" s="78"/>
      <c r="C2" s="78"/>
      <c r="D2" s="78"/>
      <c r="E2" s="78"/>
      <c r="F2" s="78"/>
      <c r="G2" s="78"/>
      <c r="H2" s="78"/>
    </row>
    <row r="3" spans="1:9" ht="15.75" thickBot="1" x14ac:dyDescent="0.25">
      <c r="A3" s="51"/>
      <c r="B3" s="51"/>
      <c r="C3" s="51"/>
      <c r="D3" s="51"/>
      <c r="E3" s="51"/>
      <c r="F3" s="51"/>
      <c r="G3" s="53"/>
    </row>
    <row r="4" spans="1:9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55" t="s">
        <v>20</v>
      </c>
      <c r="H4" s="59" t="s">
        <v>17</v>
      </c>
      <c r="I4" s="59" t="s">
        <v>10</v>
      </c>
    </row>
    <row r="5" spans="1:9" ht="15.75" thickTop="1" x14ac:dyDescent="0.2">
      <c r="A5" s="57" t="str">
        <f>Responses!A5</f>
        <v>TSG Industries</v>
      </c>
      <c r="B5" s="70">
        <v>30</v>
      </c>
      <c r="C5" s="71">
        <v>16</v>
      </c>
      <c r="D5" s="71">
        <v>12</v>
      </c>
      <c r="E5" s="71">
        <v>12</v>
      </c>
      <c r="F5" s="71">
        <v>12</v>
      </c>
      <c r="G5" s="71">
        <v>3</v>
      </c>
      <c r="H5" s="56">
        <f>SUM(C5:G5)</f>
        <v>55</v>
      </c>
      <c r="I5" s="17">
        <f>SUM(B5:G5)</f>
        <v>85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5" sqref="I5"/>
    </sheetView>
  </sheetViews>
  <sheetFormatPr defaultRowHeight="12.75" x14ac:dyDescent="0.2"/>
  <cols>
    <col min="1" max="1" width="28.7109375" style="51" bestFit="1" customWidth="1"/>
    <col min="2" max="2" width="7" style="51" bestFit="1" customWidth="1"/>
    <col min="3" max="4" width="4.140625" style="51" bestFit="1" customWidth="1"/>
    <col min="5" max="5" width="5" style="51" bestFit="1" customWidth="1"/>
    <col min="6" max="7" width="4.140625" style="51" bestFit="1" customWidth="1"/>
    <col min="8" max="16384" width="9.140625" style="51"/>
  </cols>
  <sheetData>
    <row r="1" spans="1:9" ht="15.75" x14ac:dyDescent="0.25">
      <c r="A1" s="76" t="s">
        <v>0</v>
      </c>
      <c r="B1" s="77"/>
      <c r="C1" s="77"/>
      <c r="D1" s="77"/>
      <c r="E1" s="77"/>
      <c r="F1" s="77"/>
      <c r="G1" s="77"/>
    </row>
    <row r="2" spans="1:9" ht="12.75" customHeight="1" x14ac:dyDescent="0.2">
      <c r="A2" s="78" t="str">
        <f>Responses!A2</f>
        <v>RFP730-16020 Water Meter Abandonment at Cougar Place</v>
      </c>
      <c r="B2" s="78"/>
      <c r="C2" s="78"/>
      <c r="D2" s="78"/>
      <c r="E2" s="78"/>
      <c r="F2" s="78"/>
      <c r="G2" s="78"/>
      <c r="H2" s="78"/>
    </row>
    <row r="3" spans="1:9" ht="15.75" thickBot="1" x14ac:dyDescent="0.25">
      <c r="G3" s="53"/>
    </row>
    <row r="4" spans="1:9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55" t="s">
        <v>9</v>
      </c>
      <c r="G4" s="55" t="s">
        <v>20</v>
      </c>
      <c r="H4" s="59" t="s">
        <v>17</v>
      </c>
      <c r="I4" s="59" t="s">
        <v>10</v>
      </c>
    </row>
    <row r="5" spans="1:9" ht="15.75" thickTop="1" x14ac:dyDescent="0.2">
      <c r="A5" s="57" t="str">
        <f>Responses!A5</f>
        <v>TSG Industries</v>
      </c>
      <c r="B5" s="70">
        <v>30</v>
      </c>
      <c r="C5" s="71">
        <v>12</v>
      </c>
      <c r="D5" s="71">
        <v>8.1000000000000014</v>
      </c>
      <c r="E5" s="71">
        <v>10.5</v>
      </c>
      <c r="F5" s="71">
        <v>9</v>
      </c>
      <c r="G5" s="71">
        <v>3.5</v>
      </c>
      <c r="H5" s="56">
        <f>SUM(C5:G5)</f>
        <v>43.1</v>
      </c>
      <c r="I5" s="17">
        <f>SUM(B5:G5)</f>
        <v>73.099999999999994</v>
      </c>
    </row>
  </sheetData>
  <mergeCells count="2">
    <mergeCell ref="A1:G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Responses</vt:lpstr>
      <vt:lpstr>1</vt:lpstr>
      <vt:lpstr>2</vt:lpstr>
      <vt:lpstr>3</vt:lpstr>
      <vt:lpstr>4</vt:lpstr>
      <vt:lpstr>5</vt:lpstr>
      <vt:lpstr>6</vt:lpstr>
      <vt:lpstr>7</vt:lpstr>
      <vt:lpstr>8</vt:lpstr>
      <vt:lpstr>Technical Summary</vt:lpstr>
      <vt:lpstr>Pricing Score Calculation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2017-07-18T15:41:24Z</dcterms:modified>
</cp:coreProperties>
</file>