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70" yWindow="135" windowWidth="17115" windowHeight="9855" tabRatio="807" activeTab="9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Criteria" sheetId="12" r:id="rId11"/>
  </sheets>
  <externalReferences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N11" i="12" l="1"/>
  <c r="O11" i="12" s="1"/>
  <c r="K11" i="12"/>
  <c r="H11" i="12"/>
  <c r="E11" i="12"/>
  <c r="B11" i="12"/>
  <c r="N10" i="12"/>
  <c r="O10" i="12" s="1"/>
  <c r="K10" i="12"/>
  <c r="H10" i="12"/>
  <c r="E10" i="12"/>
  <c r="B10" i="12"/>
  <c r="N9" i="12"/>
  <c r="O9" i="12" s="1"/>
  <c r="K9" i="12"/>
  <c r="H9" i="12"/>
  <c r="E9" i="12"/>
  <c r="B9" i="12"/>
  <c r="N8" i="12"/>
  <c r="O8" i="12" s="1"/>
  <c r="K8" i="12"/>
  <c r="H8" i="12"/>
  <c r="E8" i="12"/>
  <c r="B8" i="12"/>
  <c r="E1" i="12"/>
  <c r="A7" i="10" l="1"/>
  <c r="A6" i="10"/>
  <c r="A5" i="10"/>
  <c r="A4" i="10"/>
  <c r="B6" i="6" l="1"/>
  <c r="B7" i="6"/>
  <c r="B8" i="6"/>
  <c r="B5" i="6"/>
  <c r="H6" i="1"/>
  <c r="H7" i="1"/>
  <c r="H8" i="1"/>
  <c r="H5" i="1"/>
  <c r="I5" i="4"/>
  <c r="I6" i="4"/>
  <c r="I7" i="4"/>
  <c r="I4" i="4"/>
  <c r="D6" i="1" l="1"/>
  <c r="E6" i="1"/>
  <c r="D7" i="1"/>
  <c r="E7" i="1"/>
  <c r="D8" i="1"/>
  <c r="E8" i="1"/>
  <c r="E5" i="1"/>
  <c r="D5" i="1"/>
  <c r="A8" i="7" l="1"/>
  <c r="A7" i="7"/>
  <c r="A6" i="7"/>
  <c r="A5" i="7"/>
  <c r="B8" i="7"/>
  <c r="C8" i="7"/>
  <c r="H8" i="7"/>
  <c r="C8" i="6"/>
  <c r="A6" i="6"/>
  <c r="A7" i="6"/>
  <c r="A8" i="6"/>
  <c r="A5" i="6"/>
  <c r="B6" i="1"/>
  <c r="C6" i="1"/>
  <c r="B7" i="1"/>
  <c r="C7" i="1"/>
  <c r="B8" i="1"/>
  <c r="C8" i="1"/>
  <c r="C5" i="1"/>
  <c r="B5" i="1"/>
  <c r="A6" i="1"/>
  <c r="A7" i="1"/>
  <c r="A8" i="1"/>
  <c r="A5" i="1"/>
  <c r="D8" i="7"/>
  <c r="E8" i="7"/>
  <c r="F8" i="1"/>
  <c r="F8" i="7" s="1"/>
  <c r="G8" i="1"/>
  <c r="G8" i="7" s="1"/>
  <c r="J8" i="7" l="1"/>
  <c r="I8" i="1"/>
  <c r="I8" i="7"/>
  <c r="I5" i="2"/>
  <c r="I6" i="2"/>
  <c r="I7" i="2"/>
  <c r="I4" i="2"/>
  <c r="K8" i="7" l="1"/>
  <c r="A2" i="7"/>
  <c r="A2" i="6"/>
  <c r="H4" i="7" l="1"/>
  <c r="C4" i="7"/>
  <c r="D4" i="7"/>
  <c r="E4" i="7"/>
  <c r="F4" i="7"/>
  <c r="G4" i="7"/>
  <c r="B4" i="7"/>
  <c r="G6" i="1" l="1"/>
  <c r="G6" i="7" s="1"/>
  <c r="G7" i="1"/>
  <c r="G7" i="7" s="1"/>
  <c r="G5" i="1"/>
  <c r="G5" i="7" s="1"/>
  <c r="F6" i="1" l="1"/>
  <c r="F6" i="7" s="1"/>
  <c r="F7" i="1"/>
  <c r="F7" i="7" s="1"/>
  <c r="F5" i="1"/>
  <c r="F5" i="7" s="1"/>
  <c r="E6" i="7" l="1"/>
  <c r="E7" i="7"/>
  <c r="E5" i="7"/>
  <c r="C7" i="6" l="1"/>
  <c r="C6" i="6"/>
  <c r="C5" i="6"/>
  <c r="J5" i="7" l="1"/>
  <c r="D5" i="6"/>
  <c r="D8" i="6"/>
  <c r="J6" i="7"/>
  <c r="D6" i="6"/>
  <c r="J7" i="7"/>
  <c r="D7" i="6"/>
  <c r="H6" i="7"/>
  <c r="H7" i="7"/>
  <c r="H5" i="7"/>
  <c r="D6" i="7"/>
  <c r="D7" i="7"/>
  <c r="D5" i="7"/>
  <c r="C6" i="7"/>
  <c r="C7" i="7"/>
  <c r="C5" i="7"/>
  <c r="B6" i="7"/>
  <c r="B7" i="7"/>
  <c r="B5" i="7"/>
  <c r="I6" i="7" l="1"/>
  <c r="K6" i="7" s="1"/>
  <c r="I5" i="7"/>
  <c r="K5" i="7" s="1"/>
  <c r="I7" i="7"/>
  <c r="K7" i="7" s="1"/>
  <c r="I5" i="1"/>
  <c r="I7" i="1"/>
  <c r="I6" i="1"/>
  <c r="J6" i="1" l="1"/>
  <c r="J5" i="1"/>
  <c r="J8" i="1"/>
  <c r="L5" i="7"/>
  <c r="L8" i="7"/>
  <c r="J7" i="1"/>
  <c r="L7" i="7"/>
  <c r="L6" i="7"/>
</calcChain>
</file>

<file path=xl/sharedStrings.xml><?xml version="1.0" encoding="utf-8"?>
<sst xmlns="http://schemas.openxmlformats.org/spreadsheetml/2006/main" count="138" uniqueCount="49">
  <si>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</si>
  <si>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</si>
  <si>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</si>
  <si>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</si>
  <si>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</si>
  <si>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</si>
  <si>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</si>
  <si>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</si>
  <si>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</si>
  <si>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</si>
  <si>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</si>
  <si>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</si>
  <si>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</si>
  <si>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</si>
  <si>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</si>
  <si>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</si>
  <si>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</si>
  <si>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</si>
  <si>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</si>
  <si>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</si>
  <si>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</si>
  <si>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</si>
  <si>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Cushman &amp; Wakefield</t>
  </si>
  <si>
    <t>Higgenbotham Auctioneers</t>
  </si>
  <si>
    <t>NAI Partners</t>
  </si>
  <si>
    <t>Waterman Steele</t>
  </si>
  <si>
    <t>RFP730-16024 Real Estate Brokerage Services</t>
  </si>
  <si>
    <t>RESPONDENT EVALUATION MATRIX</t>
  </si>
  <si>
    <t>Evaluator Name:</t>
  </si>
  <si>
    <t>Name</t>
  </si>
  <si>
    <t xml:space="preserve">Criteria 1 </t>
  </si>
  <si>
    <t>Possession of professional credentials as evidenced by documentation of state licensure of all personnel conducting the sale, purchase and evaluation of real property.  Please include a list of all professionals who would be assigned to the University of Houston System account, a summary of their relevant experience and education, documentation of their credentials and examples of major transactions managed by each of these personnel.</t>
  </si>
  <si>
    <t>Prior demonstrated professional experience providing real estate brokerage services to large business clients, including state government and institutions of higher education.</t>
  </si>
  <si>
    <t>Brokerage locations throughout the State of Texas and out of state.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</si>
  <si>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</si>
  <si>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</si>
  <si>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</si>
  <si>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</si>
  <si>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</si>
  <si>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</si>
  <si>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</si>
  <si>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</si>
  <si>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</si>
  <si>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</si>
  <si>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</si>
  <si>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</si>
  <si>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</si>
  <si>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</si>
  <si>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Pricing methodology.  Please provide tabular and narrative information that will elucidate the pricing methods that will be used for your brokerage’s compensation.
**DO NOT EVALUATE COST. ONLY Evaluator 7 WILL EVALUATE COST.**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</si>
</sst>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8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4" borderId="7" applyNumberFormat="0" applyFont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14" fillId="4" borderId="7" applyNumberFormat="0" applyFont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4" borderId="7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12" fillId="0" borderId="0" xfId="0" applyFont="1"/>
    <xf numFmtId="0" fontId="12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4" fontId="12" fillId="0" borderId="5" xfId="0" applyNumberFormat="1" applyFont="1" applyBorder="1"/>
    <xf numFmtId="0" fontId="12" fillId="3" borderId="6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32" fillId="0" borderId="2" xfId="0" applyFont="1" applyBorder="1" applyAlignment="1">
      <alignment horizontal="center" vertical="center" wrapText="1"/>
    </xf>
    <xf numFmtId="4" fontId="33" fillId="0" borderId="5" xfId="0" applyNumberFormat="1" applyFont="1" applyBorder="1"/>
    <xf numFmtId="0" fontId="35" fillId="0" borderId="16" xfId="4" applyFont="1" applyBorder="1" applyAlignment="1">
      <alignment horizontal="center"/>
    </xf>
    <xf numFmtId="0" fontId="34" fillId="3" borderId="16" xfId="4" applyFont="1" applyFill="1" applyBorder="1" applyAlignment="1">
      <alignment horizontal="center"/>
    </xf>
    <xf numFmtId="0" fontId="36" fillId="0" borderId="0" xfId="0" applyFont="1"/>
    <xf numFmtId="0" fontId="36" fillId="3" borderId="0" xfId="0" applyFont="1" applyFill="1"/>
    <xf numFmtId="0" fontId="11" fillId="0" borderId="0" xfId="0" applyFont="1" applyAlignment="1"/>
    <xf numFmtId="0" fontId="37" fillId="0" borderId="0" xfId="0" applyFont="1"/>
    <xf numFmtId="0" fontId="38" fillId="0" borderId="0" xfId="0" applyFont="1"/>
    <xf numFmtId="0" fontId="40" fillId="0" borderId="0" xfId="97" applyFont="1"/>
    <xf numFmtId="0" fontId="34" fillId="3" borderId="21" xfId="97" applyFont="1" applyFill="1" applyBorder="1" applyAlignment="1">
      <alignment horizontal="center" vertical="center"/>
    </xf>
    <xf numFmtId="0" fontId="34" fillId="0" borderId="0" xfId="97" applyFont="1" applyAlignment="1">
      <alignment horizontal="center"/>
    </xf>
    <xf numFmtId="0" fontId="35" fillId="27" borderId="22" xfId="97" applyFont="1" applyFill="1" applyBorder="1" applyAlignment="1">
      <alignment horizontal="center"/>
    </xf>
    <xf numFmtId="0" fontId="35" fillId="0" borderId="23" xfId="97" applyFont="1" applyFill="1" applyBorder="1" applyAlignment="1">
      <alignment horizontal="center"/>
    </xf>
    <xf numFmtId="0" fontId="35" fillId="28" borderId="24" xfId="97" applyFont="1" applyFill="1" applyBorder="1" applyAlignment="1">
      <alignment horizontal="center"/>
    </xf>
    <xf numFmtId="0" fontId="34" fillId="27" borderId="22" xfId="97" applyFont="1" applyFill="1" applyBorder="1" applyAlignment="1">
      <alignment horizontal="center"/>
    </xf>
    <xf numFmtId="0" fontId="34" fillId="0" borderId="23" xfId="97" applyFont="1" applyFill="1" applyBorder="1" applyAlignment="1">
      <alignment horizontal="center"/>
    </xf>
    <xf numFmtId="0" fontId="34" fillId="28" borderId="24" xfId="97" applyFont="1" applyFill="1" applyBorder="1" applyAlignment="1">
      <alignment horizontal="center"/>
    </xf>
    <xf numFmtId="0" fontId="40" fillId="0" borderId="25" xfId="97" applyFont="1" applyBorder="1" applyAlignment="1">
      <alignment horizontal="center"/>
    </xf>
    <xf numFmtId="0" fontId="13" fillId="0" borderId="26" xfId="88" applyFont="1" applyFill="1" applyBorder="1" applyAlignment="1">
      <alignment horizontal="center"/>
    </xf>
    <xf numFmtId="0" fontId="36" fillId="27" borderId="27" xfId="97" applyFont="1" applyFill="1" applyBorder="1" applyAlignment="1">
      <alignment horizontal="center"/>
    </xf>
    <xf numFmtId="0" fontId="36" fillId="0" borderId="28" xfId="97" applyFont="1" applyFill="1" applyBorder="1" applyAlignment="1">
      <alignment horizontal="center"/>
    </xf>
    <xf numFmtId="0" fontId="36" fillId="28" borderId="6" xfId="97" applyFont="1" applyFill="1" applyBorder="1" applyAlignment="1">
      <alignment horizontal="center"/>
    </xf>
    <xf numFmtId="0" fontId="40" fillId="27" borderId="27" xfId="97" applyFont="1" applyFill="1" applyBorder="1" applyAlignment="1">
      <alignment horizontal="center"/>
    </xf>
    <xf numFmtId="0" fontId="40" fillId="0" borderId="28" xfId="97" applyFont="1" applyFill="1" applyBorder="1" applyAlignment="1">
      <alignment horizontal="center"/>
    </xf>
    <xf numFmtId="0" fontId="40" fillId="28" borderId="6" xfId="97" applyFont="1" applyFill="1" applyBorder="1" applyAlignment="1">
      <alignment horizontal="center"/>
    </xf>
    <xf numFmtId="0" fontId="40" fillId="3" borderId="25" xfId="97" applyFont="1" applyFill="1" applyBorder="1" applyAlignment="1">
      <alignment horizontal="center"/>
    </xf>
    <xf numFmtId="0" fontId="13" fillId="0" borderId="0" xfId="0" applyFont="1"/>
    <xf numFmtId="0" fontId="35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34" fillId="0" borderId="16" xfId="4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41" fillId="0" borderId="18" xfId="97" applyFont="1" applyFill="1" applyBorder="1" applyAlignment="1">
      <alignment horizontal="left" vertical="center" wrapText="1"/>
    </xf>
    <xf numFmtId="0" fontId="41" fillId="0" borderId="19" xfId="97" applyFont="1" applyFill="1" applyBorder="1" applyAlignment="1">
      <alignment horizontal="left" vertical="center" wrapText="1"/>
    </xf>
    <xf numFmtId="0" fontId="41" fillId="0" borderId="20" xfId="97" applyFont="1" applyFill="1" applyBorder="1" applyAlignment="1">
      <alignment horizontal="left" vertical="center" wrapText="1"/>
    </xf>
    <xf numFmtId="0" fontId="35" fillId="0" borderId="18" xfId="97" applyFont="1" applyFill="1" applyBorder="1" applyAlignment="1">
      <alignment horizontal="left" vertical="center" wrapText="1"/>
    </xf>
    <xf numFmtId="0" fontId="35" fillId="0" borderId="19" xfId="97" applyFont="1" applyFill="1" applyBorder="1" applyAlignment="1">
      <alignment horizontal="left" vertical="center" wrapText="1"/>
    </xf>
    <xf numFmtId="0" fontId="35" fillId="0" borderId="20" xfId="97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vertical="top" wrapText="1"/>
    </xf>
    <xf numFmtId="0" fontId="42" fillId="0" borderId="29" xfId="0" applyFont="1" applyBorder="1" applyAlignment="1">
      <alignment horizontal="center" vertical="top" wrapText="1"/>
    </xf>
    <xf numFmtId="0" fontId="42" fillId="2" borderId="30" xfId="0" applyFont="1" applyFill="1" applyBorder="1" applyAlignment="1">
      <alignment horizontal="center"/>
    </xf>
    <xf numFmtId="0" fontId="42" fillId="2" borderId="31" xfId="0" applyFont="1" applyFill="1" applyBorder="1" applyAlignment="1">
      <alignment horizontal="center"/>
    </xf>
    <xf numFmtId="0" fontId="42" fillId="2" borderId="32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37" fillId="26" borderId="0" xfId="0" applyFont="1" applyFill="1" applyBorder="1" applyAlignment="1">
      <alignment horizontal="center"/>
    </xf>
    <xf numFmtId="0" fontId="39" fillId="0" borderId="17" xfId="0" applyFont="1" applyBorder="1" applyAlignment="1">
      <alignment horizontal="center"/>
    </xf>
  </cellXfs>
  <cellStyles count="98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Lisa%20Hodlerm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24%20Real%20Estate%20Brokerage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Cushman &amp; Wakefield</v>
          </cell>
        </row>
        <row r="5">
          <cell r="A5" t="str">
            <v>Higgenbotham Auctioneers</v>
          </cell>
        </row>
        <row r="6">
          <cell r="A6" t="str">
            <v>NAI Partners</v>
          </cell>
        </row>
        <row r="7">
          <cell r="A7" t="str">
            <v>Waterman Steele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RFP730-16024 Real Estate Brokerage Services</v>
          </cell>
        </row>
      </sheetData>
      <sheetData sheetId="1">
        <row r="4">
          <cell r="A4" t="str">
            <v>Cushman &amp; Wakefield</v>
          </cell>
        </row>
        <row r="5">
          <cell r="A5" t="str">
            <v>Higgenbotham Auctioneers</v>
          </cell>
        </row>
        <row r="6">
          <cell r="A6" t="str">
            <v>NAI Partners</v>
          </cell>
        </row>
        <row r="7">
          <cell r="A7" t="str">
            <v>Waterman Steele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12" ht="15.75" x14ac:dyDescent="0.25">
      <c r="A2" s="14"/>
      <c r="B2" s="13"/>
      <c r="C2" s="55" t="s">
        <v>5</v>
      </c>
      <c r="D2" s="55"/>
      <c r="E2" s="55"/>
      <c r="F2" s="55"/>
      <c r="G2" s="55"/>
      <c r="H2" s="13"/>
      <c r="I2" s="12"/>
    </row>
    <row r="3" spans="1:12" x14ac:dyDescent="0.2">
      <c r="A3" s="56" t="s">
        <v>12</v>
      </c>
      <c r="B3" s="56"/>
      <c r="C3" s="56"/>
      <c r="D3" s="56"/>
      <c r="E3" s="27" t="s">
        <v>13</v>
      </c>
      <c r="F3" s="27" t="s">
        <v>14</v>
      </c>
      <c r="G3" s="27" t="s">
        <v>15</v>
      </c>
      <c r="H3" s="27" t="s">
        <v>16</v>
      </c>
      <c r="I3" s="28" t="s">
        <v>17</v>
      </c>
    </row>
    <row r="4" spans="1:12" x14ac:dyDescent="0.2">
      <c r="A4" s="53" t="s">
        <v>22</v>
      </c>
      <c r="B4" s="53"/>
      <c r="C4" s="53"/>
      <c r="D4" s="53"/>
      <c r="E4" s="29">
        <v>0</v>
      </c>
      <c r="F4" s="29">
        <v>36</v>
      </c>
      <c r="G4" s="29">
        <v>19.2</v>
      </c>
      <c r="H4" s="29">
        <v>18</v>
      </c>
      <c r="I4" s="30">
        <f>SUM(F4:H4)</f>
        <v>73.2</v>
      </c>
    </row>
    <row r="5" spans="1:12" x14ac:dyDescent="0.2">
      <c r="A5" s="53" t="s">
        <v>23</v>
      </c>
      <c r="B5" s="53"/>
      <c r="C5" s="53"/>
      <c r="D5" s="53"/>
      <c r="E5" s="29">
        <v>0</v>
      </c>
      <c r="F5" s="29">
        <v>28</v>
      </c>
      <c r="G5" s="29">
        <v>14</v>
      </c>
      <c r="H5" s="29">
        <v>14</v>
      </c>
      <c r="I5" s="30">
        <f t="shared" ref="I5:I7" si="0">SUM(F5:H5)</f>
        <v>56</v>
      </c>
      <c r="L5" s="24"/>
    </row>
    <row r="6" spans="1:12" x14ac:dyDescent="0.2">
      <c r="A6" s="53" t="s">
        <v>24</v>
      </c>
      <c r="B6" s="53"/>
      <c r="C6" s="53"/>
      <c r="D6" s="53"/>
      <c r="E6" s="29">
        <v>0</v>
      </c>
      <c r="F6" s="29">
        <v>36</v>
      </c>
      <c r="G6" s="29">
        <v>18.399999999999999</v>
      </c>
      <c r="H6" s="29">
        <v>18</v>
      </c>
      <c r="I6" s="30">
        <f t="shared" si="0"/>
        <v>72.400000000000006</v>
      </c>
      <c r="L6" s="24"/>
    </row>
    <row r="7" spans="1:12" x14ac:dyDescent="0.2">
      <c r="A7" s="53" t="s">
        <v>25</v>
      </c>
      <c r="B7" s="53"/>
      <c r="C7" s="53"/>
      <c r="D7" s="53"/>
      <c r="E7" s="29">
        <v>0</v>
      </c>
      <c r="F7" s="29">
        <v>28</v>
      </c>
      <c r="G7" s="29">
        <v>12</v>
      </c>
      <c r="H7" s="29">
        <v>8</v>
      </c>
      <c r="I7" s="30">
        <f t="shared" si="0"/>
        <v>48</v>
      </c>
    </row>
  </sheetData>
  <mergeCells count="7">
    <mergeCell ref="A7:D7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F21" sqref="F21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6.25" customHeight="1" x14ac:dyDescent="0.2">
      <c r="A2" s="58" t="str">
        <f>Technical!A2</f>
        <v>RFP730-16024 Real Estate Brokerage Services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5" t="s">
        <v>21</v>
      </c>
      <c r="K4" s="5" t="s">
        <v>3</v>
      </c>
      <c r="L4" s="6" t="s">
        <v>4</v>
      </c>
    </row>
    <row r="5" spans="1:12" ht="16.5" customHeight="1" x14ac:dyDescent="0.2">
      <c r="A5" s="8" t="str">
        <f>Technical!A5</f>
        <v>Cushman &amp; Wakefield</v>
      </c>
      <c r="B5" s="9">
        <f>Technical!B5</f>
        <v>73.2</v>
      </c>
      <c r="C5" s="9">
        <f>Technical!C5</f>
        <v>54</v>
      </c>
      <c r="D5" s="9">
        <f>Technical!D5</f>
        <v>63.6</v>
      </c>
      <c r="E5" s="9">
        <f>Technical!E5</f>
        <v>60</v>
      </c>
      <c r="F5" s="9">
        <f>Technical!F5</f>
        <v>80</v>
      </c>
      <c r="G5" s="9">
        <f>Technical!G5</f>
        <v>80</v>
      </c>
      <c r="H5" s="9">
        <f>Technical!H5</f>
        <v>64</v>
      </c>
      <c r="I5" s="9">
        <f>AVERAGE(B5:H5)</f>
        <v>67.828571428571436</v>
      </c>
      <c r="J5" s="26">
        <f>'Non-Technical'!C5</f>
        <v>16</v>
      </c>
      <c r="K5" s="9">
        <f t="shared" ref="K5:K7" si="0">I5+J5</f>
        <v>83.828571428571436</v>
      </c>
      <c r="L5" s="10">
        <f>RANK(K5,$K$5:$K$8,0)</f>
        <v>1</v>
      </c>
    </row>
    <row r="6" spans="1:12" ht="16.5" customHeight="1" x14ac:dyDescent="0.2">
      <c r="A6" s="8" t="str">
        <f>Technical!A6</f>
        <v>Higgenbotham Auctioneers</v>
      </c>
      <c r="B6" s="9">
        <f>Technical!B6</f>
        <v>56</v>
      </c>
      <c r="C6" s="9">
        <f>Technical!C6</f>
        <v>30</v>
      </c>
      <c r="D6" s="9">
        <f>Technical!D6</f>
        <v>59.6</v>
      </c>
      <c r="E6" s="9">
        <f>Technical!E6</f>
        <v>48</v>
      </c>
      <c r="F6" s="9">
        <f>Technical!F6</f>
        <v>68</v>
      </c>
      <c r="G6" s="9">
        <f>Technical!G6</f>
        <v>32</v>
      </c>
      <c r="H6" s="9">
        <f>Technical!H6</f>
        <v>80</v>
      </c>
      <c r="I6" s="9">
        <f>AVERAGE(B6:H6)</f>
        <v>53.371428571428574</v>
      </c>
      <c r="J6" s="26">
        <f>'Non-Technical'!C6</f>
        <v>20</v>
      </c>
      <c r="K6" s="9">
        <f t="shared" si="0"/>
        <v>73.371428571428567</v>
      </c>
      <c r="L6" s="10">
        <f t="shared" ref="L6:L8" si="1">RANK(K6,$K$5:$K$8,0)</f>
        <v>3</v>
      </c>
    </row>
    <row r="7" spans="1:12" ht="16.5" customHeight="1" x14ac:dyDescent="0.2">
      <c r="A7" s="8" t="str">
        <f>Technical!A7</f>
        <v>NAI Partners</v>
      </c>
      <c r="B7" s="9">
        <f>Technical!B7</f>
        <v>72.400000000000006</v>
      </c>
      <c r="C7" s="9">
        <f>Technical!C7</f>
        <v>59</v>
      </c>
      <c r="D7" s="9">
        <f>Technical!D7</f>
        <v>61.6</v>
      </c>
      <c r="E7" s="9">
        <f>Technical!E7</f>
        <v>64</v>
      </c>
      <c r="F7" s="9">
        <f>Technical!F7</f>
        <v>64</v>
      </c>
      <c r="G7" s="9">
        <f>Technical!G7</f>
        <v>60</v>
      </c>
      <c r="H7" s="9">
        <f>Technical!H7</f>
        <v>80</v>
      </c>
      <c r="I7" s="9">
        <f>AVERAGE(B7:H7)</f>
        <v>65.857142857142861</v>
      </c>
      <c r="J7" s="26">
        <f>'Non-Technical'!C7</f>
        <v>16</v>
      </c>
      <c r="K7" s="9">
        <f t="shared" si="0"/>
        <v>81.857142857142861</v>
      </c>
      <c r="L7" s="10">
        <f t="shared" si="1"/>
        <v>2</v>
      </c>
    </row>
    <row r="8" spans="1:12" x14ac:dyDescent="0.2">
      <c r="A8" s="8" t="str">
        <f>Technical!A8</f>
        <v>Waterman Steele</v>
      </c>
      <c r="B8" s="9">
        <f>Technical!B8</f>
        <v>48</v>
      </c>
      <c r="C8" s="9">
        <f>Technical!C8</f>
        <v>26</v>
      </c>
      <c r="D8" s="9">
        <f>Technical!D8</f>
        <v>70.400000000000006</v>
      </c>
      <c r="E8" s="9">
        <f>Technical!E8</f>
        <v>52</v>
      </c>
      <c r="F8" s="9">
        <f>Technical!F8</f>
        <v>52</v>
      </c>
      <c r="G8" s="9">
        <f>Technical!G8</f>
        <v>44</v>
      </c>
      <c r="H8" s="9">
        <f>Technical!H8</f>
        <v>76</v>
      </c>
      <c r="I8" s="9">
        <f>AVERAGE(B8:H8)</f>
        <v>52.628571428571426</v>
      </c>
      <c r="J8" s="26">
        <f>'Non-Technical'!C8</f>
        <v>12</v>
      </c>
      <c r="K8" s="9">
        <f t="shared" ref="K8" si="2">I8+J8</f>
        <v>64.628571428571433</v>
      </c>
      <c r="L8" s="10">
        <f t="shared" si="1"/>
        <v>4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topLeftCell="A13" workbookViewId="0">
      <selection activeCell="B6" sqref="B6"/>
    </sheetView>
  </sheetViews>
  <sheetFormatPr defaultRowHeight="12.75" x14ac:dyDescent="0.2"/>
  <cols>
    <col min="1" max="1" width="2" style="24" customWidth="1"/>
    <col min="2" max="2" width="27.5703125" style="24" bestFit="1" customWidth="1"/>
    <col min="3" max="3" width="12" style="24" customWidth="1"/>
    <col min="4" max="5" width="10.7109375" style="24" customWidth="1"/>
    <col min="6" max="6" width="12.140625" style="24" customWidth="1"/>
    <col min="7" max="8" width="10.42578125" style="24" customWidth="1"/>
    <col min="9" max="9" width="11.42578125" style="24" customWidth="1"/>
    <col min="10" max="11" width="9" style="24" customWidth="1"/>
    <col min="12" max="12" width="11.42578125" style="24" customWidth="1"/>
    <col min="13" max="14" width="10" style="24" customWidth="1"/>
    <col min="15" max="16384" width="9.140625" style="24"/>
  </cols>
  <sheetData>
    <row r="1" spans="2:16" ht="15.75" x14ac:dyDescent="0.25">
      <c r="B1" s="79" t="s">
        <v>27</v>
      </c>
      <c r="C1" s="79"/>
      <c r="D1" s="79"/>
      <c r="E1" s="31" t="str">
        <f>[2]Cover!A6</f>
        <v>RFP730-16024 Real Estate Brokerage Services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2:16" ht="15.75" customHeight="1" x14ac:dyDescent="0.25">
      <c r="C2" s="31"/>
      <c r="D2" s="31"/>
      <c r="E2" s="31"/>
      <c r="F2" s="31"/>
      <c r="G2" s="31"/>
    </row>
    <row r="3" spans="2:16" ht="15" customHeight="1" x14ac:dyDescent="0.2">
      <c r="B3" s="32" t="s">
        <v>28</v>
      </c>
      <c r="C3" s="80" t="s">
        <v>29</v>
      </c>
      <c r="D3" s="80"/>
      <c r="E3" s="80"/>
      <c r="F3" s="80"/>
    </row>
    <row r="4" spans="2:16" ht="15" customHeight="1" x14ac:dyDescent="0.2">
      <c r="F4" s="33"/>
    </row>
    <row r="5" spans="2:16" ht="16.5" thickBot="1" x14ac:dyDescent="0.3">
      <c r="B5" s="33"/>
      <c r="C5" s="81" t="s">
        <v>30</v>
      </c>
      <c r="D5" s="81"/>
      <c r="E5" s="81"/>
      <c r="F5" s="81" t="s">
        <v>14</v>
      </c>
      <c r="G5" s="81"/>
      <c r="H5" s="81"/>
      <c r="I5" s="81" t="s">
        <v>15</v>
      </c>
      <c r="J5" s="81"/>
      <c r="K5" s="81"/>
      <c r="L5" s="81" t="s">
        <v>16</v>
      </c>
      <c r="M5" s="81"/>
      <c r="N5" s="81"/>
    </row>
    <row r="6" spans="2:16" ht="173.25" customHeight="1" x14ac:dyDescent="0.2">
      <c r="B6" s="34"/>
      <c r="C6" s="68" t="s">
        <v>48</v>
      </c>
      <c r="D6" s="69"/>
      <c r="E6" s="70"/>
      <c r="F6" s="71" t="s">
        <v>31</v>
      </c>
      <c r="G6" s="72"/>
      <c r="H6" s="73"/>
      <c r="I6" s="71" t="s">
        <v>32</v>
      </c>
      <c r="J6" s="72"/>
      <c r="K6" s="73"/>
      <c r="L6" s="71" t="s">
        <v>33</v>
      </c>
      <c r="M6" s="72"/>
      <c r="N6" s="73"/>
      <c r="O6" s="35" t="s">
        <v>34</v>
      </c>
    </row>
    <row r="7" spans="2:16" x14ac:dyDescent="0.2">
      <c r="B7" s="36" t="s">
        <v>12</v>
      </c>
      <c r="C7" s="37" t="s">
        <v>35</v>
      </c>
      <c r="D7" s="38" t="s">
        <v>36</v>
      </c>
      <c r="E7" s="39" t="s">
        <v>37</v>
      </c>
      <c r="F7" s="40" t="s">
        <v>35</v>
      </c>
      <c r="G7" s="41" t="s">
        <v>36</v>
      </c>
      <c r="H7" s="42" t="s">
        <v>37</v>
      </c>
      <c r="I7" s="40" t="s">
        <v>35</v>
      </c>
      <c r="J7" s="41" t="s">
        <v>36</v>
      </c>
      <c r="K7" s="42" t="s">
        <v>37</v>
      </c>
      <c r="L7" s="37" t="s">
        <v>35</v>
      </c>
      <c r="M7" s="38" t="s">
        <v>36</v>
      </c>
      <c r="N7" s="39" t="s">
        <v>37</v>
      </c>
      <c r="O7" s="43"/>
    </row>
    <row r="8" spans="2:16" x14ac:dyDescent="0.2">
      <c r="B8" s="44" t="str">
        <f>'[2]RFP Submittal'!A4</f>
        <v>Cushman &amp; Wakefield</v>
      </c>
      <c r="C8" s="45"/>
      <c r="D8" s="46">
        <v>4</v>
      </c>
      <c r="E8" s="47">
        <f>C8*D8</f>
        <v>0</v>
      </c>
      <c r="F8" s="48"/>
      <c r="G8" s="49">
        <v>8</v>
      </c>
      <c r="H8" s="50">
        <f>F8*G8</f>
        <v>0</v>
      </c>
      <c r="I8" s="48"/>
      <c r="J8" s="49">
        <v>4</v>
      </c>
      <c r="K8" s="50">
        <f>I8*J8</f>
        <v>0</v>
      </c>
      <c r="L8" s="45"/>
      <c r="M8" s="46">
        <v>4</v>
      </c>
      <c r="N8" s="47">
        <f>L8*M8</f>
        <v>0</v>
      </c>
      <c r="O8" s="51">
        <f t="shared" ref="O8:O11" si="0">N8+K8+H8+E8</f>
        <v>0</v>
      </c>
    </row>
    <row r="9" spans="2:16" x14ac:dyDescent="0.2">
      <c r="B9" s="44" t="str">
        <f>'[2]RFP Submittal'!A5</f>
        <v>Higgenbotham Auctioneers</v>
      </c>
      <c r="C9" s="45"/>
      <c r="D9" s="46">
        <v>4</v>
      </c>
      <c r="E9" s="47">
        <f t="shared" ref="E9:E11" si="1">C9*D9</f>
        <v>0</v>
      </c>
      <c r="F9" s="48"/>
      <c r="G9" s="49">
        <v>8</v>
      </c>
      <c r="H9" s="50">
        <f t="shared" ref="H9:H11" si="2">F9*G9</f>
        <v>0</v>
      </c>
      <c r="I9" s="48"/>
      <c r="J9" s="49">
        <v>4</v>
      </c>
      <c r="K9" s="50">
        <f t="shared" ref="K9:K11" si="3">I9*J9</f>
        <v>0</v>
      </c>
      <c r="L9" s="45"/>
      <c r="M9" s="46">
        <v>4</v>
      </c>
      <c r="N9" s="47">
        <f t="shared" ref="N9:N11" si="4">L9*M9</f>
        <v>0</v>
      </c>
      <c r="O9" s="51">
        <f t="shared" si="0"/>
        <v>0</v>
      </c>
    </row>
    <row r="10" spans="2:16" x14ac:dyDescent="0.2">
      <c r="B10" s="44" t="str">
        <f>'[2]RFP Submittal'!A6</f>
        <v>NAI Partners</v>
      </c>
      <c r="C10" s="45"/>
      <c r="D10" s="46">
        <v>4</v>
      </c>
      <c r="E10" s="47">
        <f t="shared" si="1"/>
        <v>0</v>
      </c>
      <c r="F10" s="48"/>
      <c r="G10" s="49">
        <v>8</v>
      </c>
      <c r="H10" s="50">
        <f t="shared" si="2"/>
        <v>0</v>
      </c>
      <c r="I10" s="48"/>
      <c r="J10" s="49">
        <v>4</v>
      </c>
      <c r="K10" s="50">
        <f t="shared" si="3"/>
        <v>0</v>
      </c>
      <c r="L10" s="45"/>
      <c r="M10" s="46">
        <v>4</v>
      </c>
      <c r="N10" s="47">
        <f t="shared" si="4"/>
        <v>0</v>
      </c>
      <c r="O10" s="51">
        <f t="shared" si="0"/>
        <v>0</v>
      </c>
    </row>
    <row r="11" spans="2:16" x14ac:dyDescent="0.2">
      <c r="B11" s="44" t="str">
        <f>'[2]RFP Submittal'!A7</f>
        <v>Waterman Steele</v>
      </c>
      <c r="C11" s="45"/>
      <c r="D11" s="46">
        <v>4</v>
      </c>
      <c r="E11" s="47">
        <f t="shared" si="1"/>
        <v>0</v>
      </c>
      <c r="F11" s="48"/>
      <c r="G11" s="49">
        <v>8</v>
      </c>
      <c r="H11" s="50">
        <f t="shared" si="2"/>
        <v>0</v>
      </c>
      <c r="I11" s="48"/>
      <c r="J11" s="49">
        <v>4</v>
      </c>
      <c r="K11" s="50">
        <f t="shared" si="3"/>
        <v>0</v>
      </c>
      <c r="L11" s="45"/>
      <c r="M11" s="46">
        <v>4</v>
      </c>
      <c r="N11" s="47">
        <f t="shared" si="4"/>
        <v>0</v>
      </c>
      <c r="O11" s="51">
        <f t="shared" si="0"/>
        <v>0</v>
      </c>
    </row>
    <row r="12" spans="2:16" x14ac:dyDescent="0.2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2:16" x14ac:dyDescent="0.2">
      <c r="B13" s="74" t="s">
        <v>38</v>
      </c>
      <c r="C13" s="74"/>
      <c r="D13" s="74"/>
      <c r="E13" s="74"/>
      <c r="F13" s="52"/>
      <c r="G13" s="52" t="s">
        <v>39</v>
      </c>
      <c r="H13" s="52"/>
      <c r="I13" s="52"/>
      <c r="J13" s="52"/>
      <c r="K13" s="52"/>
      <c r="L13" s="52"/>
      <c r="M13" s="52"/>
      <c r="N13" s="52"/>
      <c r="O13" s="52"/>
    </row>
    <row r="14" spans="2:16" x14ac:dyDescent="0.2">
      <c r="B14" s="74"/>
      <c r="C14" s="74"/>
      <c r="D14" s="74"/>
      <c r="E14" s="74"/>
      <c r="F14" s="52"/>
      <c r="G14" s="52" t="s">
        <v>40</v>
      </c>
      <c r="H14" s="52"/>
      <c r="I14" s="52"/>
      <c r="J14" s="52"/>
      <c r="K14" s="52"/>
      <c r="L14" s="52"/>
      <c r="M14" s="52"/>
      <c r="N14" s="52"/>
      <c r="O14" s="52"/>
    </row>
    <row r="15" spans="2:16" x14ac:dyDescent="0.2">
      <c r="B15" s="74"/>
      <c r="C15" s="74"/>
      <c r="D15" s="74"/>
      <c r="E15" s="74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2:16" ht="13.5" thickBot="1" x14ac:dyDescent="0.25">
      <c r="B16" s="75"/>
      <c r="C16" s="75"/>
      <c r="D16" s="75"/>
      <c r="E16" s="75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2:15" ht="13.5" thickTop="1" x14ac:dyDescent="0.2">
      <c r="B17" s="76" t="s">
        <v>41</v>
      </c>
      <c r="C17" s="77"/>
      <c r="D17" s="77"/>
      <c r="E17" s="78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2:15" x14ac:dyDescent="0.2">
      <c r="B18" s="59" t="s">
        <v>42</v>
      </c>
      <c r="C18" s="60"/>
      <c r="D18" s="60"/>
      <c r="E18" s="61"/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19" spans="2:15" x14ac:dyDescent="0.2">
      <c r="B19" s="62" t="s">
        <v>43</v>
      </c>
      <c r="C19" s="63"/>
      <c r="D19" s="63"/>
      <c r="E19" s="64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2:15" x14ac:dyDescent="0.2">
      <c r="B20" s="62" t="s">
        <v>44</v>
      </c>
      <c r="C20" s="63"/>
      <c r="D20" s="63"/>
      <c r="E20" s="64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2:15" x14ac:dyDescent="0.2">
      <c r="B21" s="62" t="s">
        <v>45</v>
      </c>
      <c r="C21" s="63"/>
      <c r="D21" s="63"/>
      <c r="E21" s="64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2:15" x14ac:dyDescent="0.2">
      <c r="B22" s="62" t="s">
        <v>46</v>
      </c>
      <c r="C22" s="63"/>
      <c r="D22" s="63"/>
      <c r="E22" s="64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2:15" ht="13.5" thickBot="1" x14ac:dyDescent="0.25">
      <c r="B23" s="65" t="s">
        <v>47</v>
      </c>
      <c r="C23" s="66"/>
      <c r="D23" s="66"/>
      <c r="E23" s="67"/>
      <c r="F23" s="52"/>
      <c r="G23" s="52"/>
      <c r="H23" s="52"/>
      <c r="I23" s="52"/>
      <c r="J23" s="52"/>
      <c r="K23" s="52"/>
      <c r="L23" s="52"/>
      <c r="M23" s="52"/>
      <c r="N23" s="52"/>
      <c r="O23" s="52"/>
    </row>
    <row r="24" spans="2:15" ht="13.5" thickTop="1" x14ac:dyDescent="0.2"/>
  </sheetData>
  <mergeCells count="18">
    <mergeCell ref="L5:N5"/>
    <mergeCell ref="B1:D1"/>
    <mergeCell ref="C3:F3"/>
    <mergeCell ref="C5:E5"/>
    <mergeCell ref="F5:H5"/>
    <mergeCell ref="I5:K5"/>
    <mergeCell ref="B23:E23"/>
    <mergeCell ref="C6:E6"/>
    <mergeCell ref="F6:H6"/>
    <mergeCell ref="I6:K6"/>
    <mergeCell ref="L6:N6"/>
    <mergeCell ref="B13:E16"/>
    <mergeCell ref="B17:E17"/>
    <mergeCell ref="B18:E18"/>
    <mergeCell ref="B19:E19"/>
    <mergeCell ref="B20:E20"/>
    <mergeCell ref="B21:E21"/>
    <mergeCell ref="B22:E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15.75" x14ac:dyDescent="0.25">
      <c r="A2" s="14"/>
      <c r="B2" s="13"/>
      <c r="C2" s="55" t="s">
        <v>6</v>
      </c>
      <c r="D2" s="55"/>
      <c r="E2" s="55"/>
      <c r="F2" s="55"/>
      <c r="G2" s="55"/>
      <c r="H2" s="13"/>
      <c r="I2" s="12"/>
    </row>
    <row r="3" spans="1:9" x14ac:dyDescent="0.2">
      <c r="A3" s="56" t="s">
        <v>12</v>
      </c>
      <c r="B3" s="56"/>
      <c r="C3" s="56"/>
      <c r="D3" s="56"/>
      <c r="E3" s="27" t="s">
        <v>13</v>
      </c>
      <c r="F3" s="27" t="s">
        <v>14</v>
      </c>
      <c r="G3" s="27" t="s">
        <v>15</v>
      </c>
      <c r="H3" s="27" t="s">
        <v>16</v>
      </c>
      <c r="I3" s="28" t="s">
        <v>17</v>
      </c>
    </row>
    <row r="4" spans="1:9" x14ac:dyDescent="0.2">
      <c r="A4" s="53" t="s">
        <v>22</v>
      </c>
      <c r="B4" s="53"/>
      <c r="C4" s="53"/>
      <c r="D4" s="53"/>
      <c r="E4" s="29">
        <v>0</v>
      </c>
      <c r="F4" s="29">
        <v>30</v>
      </c>
      <c r="G4" s="29">
        <v>12</v>
      </c>
      <c r="H4" s="29">
        <v>12</v>
      </c>
      <c r="I4" s="30">
        <v>54</v>
      </c>
    </row>
    <row r="5" spans="1:9" x14ac:dyDescent="0.2">
      <c r="A5" s="53" t="s">
        <v>23</v>
      </c>
      <c r="B5" s="53"/>
      <c r="C5" s="53"/>
      <c r="D5" s="53"/>
      <c r="E5" s="29">
        <v>0</v>
      </c>
      <c r="F5" s="29">
        <v>14</v>
      </c>
      <c r="G5" s="29">
        <v>10</v>
      </c>
      <c r="H5" s="29">
        <v>6</v>
      </c>
      <c r="I5" s="30">
        <v>30</v>
      </c>
    </row>
    <row r="6" spans="1:9" x14ac:dyDescent="0.2">
      <c r="A6" s="53" t="s">
        <v>24</v>
      </c>
      <c r="B6" s="53"/>
      <c r="C6" s="53"/>
      <c r="D6" s="53"/>
      <c r="E6" s="29">
        <v>0</v>
      </c>
      <c r="F6" s="29">
        <v>32</v>
      </c>
      <c r="G6" s="29">
        <v>15</v>
      </c>
      <c r="H6" s="29">
        <v>12</v>
      </c>
      <c r="I6" s="30">
        <v>59</v>
      </c>
    </row>
    <row r="7" spans="1:9" x14ac:dyDescent="0.2">
      <c r="A7" s="53" t="s">
        <v>25</v>
      </c>
      <c r="B7" s="53"/>
      <c r="C7" s="53"/>
      <c r="D7" s="53"/>
      <c r="E7" s="29">
        <v>0</v>
      </c>
      <c r="F7" s="29">
        <v>16</v>
      </c>
      <c r="G7" s="29">
        <v>6</v>
      </c>
      <c r="H7" s="29">
        <v>4</v>
      </c>
      <c r="I7" s="30">
        <v>26</v>
      </c>
    </row>
  </sheetData>
  <mergeCells count="7">
    <mergeCell ref="A7:D7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15.75" x14ac:dyDescent="0.25">
      <c r="A2" s="14"/>
      <c r="B2" s="13"/>
      <c r="C2" s="55" t="s">
        <v>7</v>
      </c>
      <c r="D2" s="55"/>
      <c r="E2" s="55"/>
      <c r="F2" s="55"/>
      <c r="G2" s="55"/>
      <c r="H2" s="13"/>
      <c r="I2" s="12"/>
    </row>
    <row r="3" spans="1:9" x14ac:dyDescent="0.2">
      <c r="A3" s="56" t="s">
        <v>12</v>
      </c>
      <c r="B3" s="56"/>
      <c r="C3" s="56"/>
      <c r="D3" s="56"/>
      <c r="E3" s="27" t="s">
        <v>13</v>
      </c>
      <c r="F3" s="27" t="s">
        <v>14</v>
      </c>
      <c r="G3" s="27" t="s">
        <v>15</v>
      </c>
      <c r="H3" s="27" t="s">
        <v>16</v>
      </c>
      <c r="I3" s="28" t="s">
        <v>17</v>
      </c>
    </row>
    <row r="4" spans="1:9" x14ac:dyDescent="0.2">
      <c r="A4" s="53" t="s">
        <v>22</v>
      </c>
      <c r="B4" s="53"/>
      <c r="C4" s="53"/>
      <c r="D4" s="53"/>
      <c r="E4" s="29">
        <v>0</v>
      </c>
      <c r="F4" s="29">
        <v>32</v>
      </c>
      <c r="G4" s="29">
        <v>14</v>
      </c>
      <c r="H4" s="29">
        <v>17.600000000000001</v>
      </c>
      <c r="I4" s="30">
        <v>63.6</v>
      </c>
    </row>
    <row r="5" spans="1:9" x14ac:dyDescent="0.2">
      <c r="A5" s="53" t="s">
        <v>23</v>
      </c>
      <c r="B5" s="53"/>
      <c r="C5" s="53"/>
      <c r="D5" s="53"/>
      <c r="E5" s="29">
        <v>0</v>
      </c>
      <c r="F5" s="29">
        <v>32</v>
      </c>
      <c r="G5" s="29">
        <v>14</v>
      </c>
      <c r="H5" s="29">
        <v>13.6</v>
      </c>
      <c r="I5" s="30">
        <v>59.6</v>
      </c>
    </row>
    <row r="6" spans="1:9" x14ac:dyDescent="0.2">
      <c r="A6" s="53" t="s">
        <v>24</v>
      </c>
      <c r="B6" s="53"/>
      <c r="C6" s="53"/>
      <c r="D6" s="53"/>
      <c r="E6" s="29">
        <v>0</v>
      </c>
      <c r="F6" s="29">
        <v>28</v>
      </c>
      <c r="G6" s="29">
        <v>16</v>
      </c>
      <c r="H6" s="29">
        <v>17.600000000000001</v>
      </c>
      <c r="I6" s="30">
        <v>61.6</v>
      </c>
    </row>
    <row r="7" spans="1:9" x14ac:dyDescent="0.2">
      <c r="A7" s="53" t="s">
        <v>25</v>
      </c>
      <c r="B7" s="53"/>
      <c r="C7" s="53"/>
      <c r="D7" s="53"/>
      <c r="E7" s="29">
        <v>0</v>
      </c>
      <c r="F7" s="29">
        <v>35.200000000000003</v>
      </c>
      <c r="G7" s="29">
        <v>17.600000000000001</v>
      </c>
      <c r="H7" s="29">
        <v>17.600000000000001</v>
      </c>
      <c r="I7" s="30">
        <v>70.400000000000006</v>
      </c>
    </row>
  </sheetData>
  <mergeCells count="7">
    <mergeCell ref="A7:D7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21" sqref="E21"/>
    </sheetView>
  </sheetViews>
  <sheetFormatPr defaultRowHeight="12.75" x14ac:dyDescent="0.2"/>
  <sheetData>
    <row r="1" spans="1:9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15.75" x14ac:dyDescent="0.25">
      <c r="A2" s="17"/>
      <c r="B2" s="16"/>
      <c r="C2" s="55" t="s">
        <v>8</v>
      </c>
      <c r="D2" s="55"/>
      <c r="E2" s="55"/>
      <c r="F2" s="55"/>
      <c r="G2" s="55"/>
      <c r="H2" s="16"/>
      <c r="I2" s="15"/>
    </row>
    <row r="3" spans="1:9" x14ac:dyDescent="0.2">
      <c r="A3" s="56" t="s">
        <v>12</v>
      </c>
      <c r="B3" s="56"/>
      <c r="C3" s="56"/>
      <c r="D3" s="56"/>
      <c r="E3" s="27" t="s">
        <v>13</v>
      </c>
      <c r="F3" s="27" t="s">
        <v>14</v>
      </c>
      <c r="G3" s="27" t="s">
        <v>15</v>
      </c>
      <c r="H3" s="27" t="s">
        <v>16</v>
      </c>
      <c r="I3" s="28" t="s">
        <v>17</v>
      </c>
    </row>
    <row r="4" spans="1:9" x14ac:dyDescent="0.2">
      <c r="A4" s="53" t="s">
        <v>22</v>
      </c>
      <c r="B4" s="53"/>
      <c r="C4" s="53"/>
      <c r="D4" s="53"/>
      <c r="E4" s="29">
        <v>0</v>
      </c>
      <c r="F4" s="29">
        <v>32</v>
      </c>
      <c r="G4" s="29">
        <v>16</v>
      </c>
      <c r="H4" s="29">
        <v>12</v>
      </c>
      <c r="I4" s="30">
        <v>60</v>
      </c>
    </row>
    <row r="5" spans="1:9" x14ac:dyDescent="0.2">
      <c r="A5" s="53" t="s">
        <v>23</v>
      </c>
      <c r="B5" s="53"/>
      <c r="C5" s="53"/>
      <c r="D5" s="53"/>
      <c r="E5" s="29">
        <v>0</v>
      </c>
      <c r="F5" s="29">
        <v>24</v>
      </c>
      <c r="G5" s="29">
        <v>12</v>
      </c>
      <c r="H5" s="29">
        <v>12</v>
      </c>
      <c r="I5" s="30">
        <v>48</v>
      </c>
    </row>
    <row r="6" spans="1:9" x14ac:dyDescent="0.2">
      <c r="A6" s="53" t="s">
        <v>24</v>
      </c>
      <c r="B6" s="53"/>
      <c r="C6" s="53"/>
      <c r="D6" s="53"/>
      <c r="E6" s="29">
        <v>0</v>
      </c>
      <c r="F6" s="29">
        <v>36</v>
      </c>
      <c r="G6" s="29">
        <v>16</v>
      </c>
      <c r="H6" s="29">
        <v>12</v>
      </c>
      <c r="I6" s="30">
        <v>64</v>
      </c>
    </row>
    <row r="7" spans="1:9" x14ac:dyDescent="0.2">
      <c r="A7" s="53" t="s">
        <v>25</v>
      </c>
      <c r="B7" s="53"/>
      <c r="C7" s="53"/>
      <c r="D7" s="53"/>
      <c r="E7" s="29">
        <v>0</v>
      </c>
      <c r="F7" s="29">
        <v>28</v>
      </c>
      <c r="G7" s="29">
        <v>12</v>
      </c>
      <c r="H7" s="29">
        <v>12</v>
      </c>
      <c r="I7" s="30">
        <v>52</v>
      </c>
    </row>
  </sheetData>
  <mergeCells count="7">
    <mergeCell ref="A7:D7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9" sqref="E19"/>
    </sheetView>
  </sheetViews>
  <sheetFormatPr defaultRowHeight="12.75" x14ac:dyDescent="0.2"/>
  <sheetData>
    <row r="1" spans="1:9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15.75" x14ac:dyDescent="0.25">
      <c r="A2" s="20"/>
      <c r="B2" s="19"/>
      <c r="C2" s="55" t="s">
        <v>9</v>
      </c>
      <c r="D2" s="55"/>
      <c r="E2" s="55"/>
      <c r="F2" s="55"/>
      <c r="G2" s="55"/>
      <c r="H2" s="19"/>
      <c r="I2" s="18"/>
    </row>
    <row r="3" spans="1:9" x14ac:dyDescent="0.2">
      <c r="A3" s="56" t="s">
        <v>12</v>
      </c>
      <c r="B3" s="56"/>
      <c r="C3" s="56"/>
      <c r="D3" s="56"/>
      <c r="E3" s="27" t="s">
        <v>13</v>
      </c>
      <c r="F3" s="27" t="s">
        <v>14</v>
      </c>
      <c r="G3" s="27" t="s">
        <v>15</v>
      </c>
      <c r="H3" s="27" t="s">
        <v>16</v>
      </c>
      <c r="I3" s="28" t="s">
        <v>17</v>
      </c>
    </row>
    <row r="4" spans="1:9" x14ac:dyDescent="0.2">
      <c r="A4" s="53" t="str">
        <f>'[1]RFP Submittal'!A4</f>
        <v>Cushman &amp; Wakefield</v>
      </c>
      <c r="B4" s="53"/>
      <c r="C4" s="53"/>
      <c r="D4" s="53"/>
      <c r="E4" s="29">
        <v>0</v>
      </c>
      <c r="F4" s="29">
        <v>40</v>
      </c>
      <c r="G4" s="29">
        <v>20</v>
      </c>
      <c r="H4" s="29">
        <v>20</v>
      </c>
      <c r="I4" s="30">
        <v>80</v>
      </c>
    </row>
    <row r="5" spans="1:9" x14ac:dyDescent="0.2">
      <c r="A5" s="53" t="str">
        <f>'[1]RFP Submittal'!A5</f>
        <v>Higgenbotham Auctioneers</v>
      </c>
      <c r="B5" s="53"/>
      <c r="C5" s="53"/>
      <c r="D5" s="53"/>
      <c r="E5" s="29">
        <v>0</v>
      </c>
      <c r="F5" s="29">
        <v>32</v>
      </c>
      <c r="G5" s="29">
        <v>16</v>
      </c>
      <c r="H5" s="29">
        <v>20</v>
      </c>
      <c r="I5" s="30">
        <v>68</v>
      </c>
    </row>
    <row r="6" spans="1:9" x14ac:dyDescent="0.2">
      <c r="A6" s="53" t="str">
        <f>'[1]RFP Submittal'!A6</f>
        <v>NAI Partners</v>
      </c>
      <c r="B6" s="53"/>
      <c r="C6" s="53"/>
      <c r="D6" s="53"/>
      <c r="E6" s="29">
        <v>0</v>
      </c>
      <c r="F6" s="29">
        <v>32</v>
      </c>
      <c r="G6" s="29">
        <v>16</v>
      </c>
      <c r="H6" s="29">
        <v>16</v>
      </c>
      <c r="I6" s="30">
        <v>64</v>
      </c>
    </row>
    <row r="7" spans="1:9" x14ac:dyDescent="0.2">
      <c r="A7" s="53" t="str">
        <f>'[1]RFP Submittal'!A7</f>
        <v>Waterman Steele</v>
      </c>
      <c r="B7" s="53"/>
      <c r="C7" s="53"/>
      <c r="D7" s="53"/>
      <c r="E7" s="29">
        <v>0</v>
      </c>
      <c r="F7" s="29">
        <v>24</v>
      </c>
      <c r="G7" s="29">
        <v>12</v>
      </c>
      <c r="H7" s="29">
        <v>16</v>
      </c>
      <c r="I7" s="30">
        <v>52</v>
      </c>
    </row>
  </sheetData>
  <mergeCells count="7">
    <mergeCell ref="A7:D7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15.75" x14ac:dyDescent="0.25">
      <c r="A2" s="23"/>
      <c r="B2" s="22"/>
      <c r="C2" s="55" t="s">
        <v>10</v>
      </c>
      <c r="D2" s="55"/>
      <c r="E2" s="55"/>
      <c r="F2" s="55"/>
      <c r="G2" s="55"/>
      <c r="H2" s="22"/>
      <c r="I2" s="21"/>
    </row>
    <row r="3" spans="1:9" x14ac:dyDescent="0.2">
      <c r="A3" s="56" t="s">
        <v>12</v>
      </c>
      <c r="B3" s="56"/>
      <c r="C3" s="56"/>
      <c r="D3" s="56"/>
      <c r="E3" s="27" t="s">
        <v>13</v>
      </c>
      <c r="F3" s="27" t="s">
        <v>14</v>
      </c>
      <c r="G3" s="27" t="s">
        <v>15</v>
      </c>
      <c r="H3" s="27" t="s">
        <v>16</v>
      </c>
      <c r="I3" s="28" t="s">
        <v>17</v>
      </c>
    </row>
    <row r="4" spans="1:9" x14ac:dyDescent="0.2">
      <c r="A4" s="53" t="s">
        <v>22</v>
      </c>
      <c r="B4" s="53"/>
      <c r="C4" s="53"/>
      <c r="D4" s="53"/>
      <c r="E4" s="29">
        <v>0</v>
      </c>
      <c r="F4" s="29">
        <v>40</v>
      </c>
      <c r="G4" s="29">
        <v>20</v>
      </c>
      <c r="H4" s="29">
        <v>20</v>
      </c>
      <c r="I4" s="30">
        <v>80</v>
      </c>
    </row>
    <row r="5" spans="1:9" x14ac:dyDescent="0.2">
      <c r="A5" s="53" t="s">
        <v>23</v>
      </c>
      <c r="B5" s="53"/>
      <c r="C5" s="53"/>
      <c r="D5" s="53"/>
      <c r="E5" s="29">
        <v>0</v>
      </c>
      <c r="F5" s="29">
        <v>16</v>
      </c>
      <c r="G5" s="29">
        <v>8</v>
      </c>
      <c r="H5" s="29">
        <v>8</v>
      </c>
      <c r="I5" s="30">
        <v>32</v>
      </c>
    </row>
    <row r="6" spans="1:9" x14ac:dyDescent="0.2">
      <c r="A6" s="53" t="s">
        <v>24</v>
      </c>
      <c r="B6" s="53"/>
      <c r="C6" s="53"/>
      <c r="D6" s="53"/>
      <c r="E6" s="29">
        <v>0</v>
      </c>
      <c r="F6" s="29">
        <v>32</v>
      </c>
      <c r="G6" s="29">
        <v>12</v>
      </c>
      <c r="H6" s="29">
        <v>16</v>
      </c>
      <c r="I6" s="30">
        <v>60</v>
      </c>
    </row>
    <row r="7" spans="1:9" x14ac:dyDescent="0.2">
      <c r="A7" s="53" t="s">
        <v>25</v>
      </c>
      <c r="B7" s="53"/>
      <c r="C7" s="53"/>
      <c r="D7" s="53"/>
      <c r="E7" s="29">
        <v>0</v>
      </c>
      <c r="F7" s="29">
        <v>24</v>
      </c>
      <c r="G7" s="29">
        <v>12</v>
      </c>
      <c r="H7" s="29">
        <v>8</v>
      </c>
      <c r="I7" s="30">
        <v>44</v>
      </c>
    </row>
  </sheetData>
  <mergeCells count="7">
    <mergeCell ref="A7:D7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"/>
  <sheetViews>
    <sheetView workbookViewId="0">
      <selection activeCell="D17" sqref="D17"/>
    </sheetView>
  </sheetViews>
  <sheetFormatPr defaultRowHeight="12.75" x14ac:dyDescent="0.2"/>
  <sheetData>
    <row r="1" spans="1:9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15.75" x14ac:dyDescent="0.25">
      <c r="A2" s="14"/>
      <c r="B2" s="13"/>
      <c r="C2" s="55" t="s">
        <v>11</v>
      </c>
      <c r="D2" s="55"/>
      <c r="E2" s="55"/>
      <c r="F2" s="55"/>
      <c r="G2" s="55"/>
      <c r="H2" s="13"/>
      <c r="I2" s="12"/>
    </row>
    <row r="3" spans="1:9" x14ac:dyDescent="0.2">
      <c r="A3" s="56" t="s">
        <v>12</v>
      </c>
      <c r="B3" s="56"/>
      <c r="C3" s="56"/>
      <c r="D3" s="56"/>
      <c r="E3" s="27" t="s">
        <v>13</v>
      </c>
      <c r="F3" s="27" t="s">
        <v>14</v>
      </c>
      <c r="G3" s="27" t="s">
        <v>15</v>
      </c>
      <c r="H3" s="27" t="s">
        <v>16</v>
      </c>
      <c r="I3" s="28" t="s">
        <v>17</v>
      </c>
    </row>
    <row r="4" spans="1:9" x14ac:dyDescent="0.2">
      <c r="A4" s="53" t="s">
        <v>22</v>
      </c>
      <c r="B4" s="53"/>
      <c r="C4" s="53"/>
      <c r="D4" s="53"/>
      <c r="E4" s="29">
        <v>16</v>
      </c>
      <c r="F4" s="29">
        <v>24</v>
      </c>
      <c r="G4" s="29">
        <v>20</v>
      </c>
      <c r="H4" s="29">
        <v>20</v>
      </c>
      <c r="I4" s="30">
        <f>SUM(F4:H4)</f>
        <v>64</v>
      </c>
    </row>
    <row r="5" spans="1:9" x14ac:dyDescent="0.2">
      <c r="A5" s="53" t="s">
        <v>23</v>
      </c>
      <c r="B5" s="53"/>
      <c r="C5" s="53"/>
      <c r="D5" s="53"/>
      <c r="E5" s="29">
        <v>20</v>
      </c>
      <c r="F5" s="29">
        <v>40</v>
      </c>
      <c r="G5" s="29">
        <v>20</v>
      </c>
      <c r="H5" s="29">
        <v>20</v>
      </c>
      <c r="I5" s="30">
        <f t="shared" ref="I5:I7" si="0">SUM(F5:H5)</f>
        <v>80</v>
      </c>
    </row>
    <row r="6" spans="1:9" x14ac:dyDescent="0.2">
      <c r="A6" s="53" t="s">
        <v>24</v>
      </c>
      <c r="B6" s="53"/>
      <c r="C6" s="53"/>
      <c r="D6" s="53"/>
      <c r="E6" s="29">
        <v>16</v>
      </c>
      <c r="F6" s="29">
        <v>40</v>
      </c>
      <c r="G6" s="29">
        <v>20</v>
      </c>
      <c r="H6" s="29">
        <v>20</v>
      </c>
      <c r="I6" s="30">
        <f t="shared" si="0"/>
        <v>80</v>
      </c>
    </row>
    <row r="7" spans="1:9" x14ac:dyDescent="0.2">
      <c r="A7" s="53" t="s">
        <v>25</v>
      </c>
      <c r="B7" s="53"/>
      <c r="C7" s="53"/>
      <c r="D7" s="53"/>
      <c r="E7" s="29">
        <v>12</v>
      </c>
      <c r="F7" s="29">
        <v>40</v>
      </c>
      <c r="G7" s="29">
        <v>20</v>
      </c>
      <c r="H7" s="29">
        <v>16</v>
      </c>
      <c r="I7" s="30">
        <f t="shared" si="0"/>
        <v>76</v>
      </c>
    </row>
  </sheetData>
  <mergeCells count="7">
    <mergeCell ref="A7:D7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J7" sqref="J7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7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6.25" customHeight="1" x14ac:dyDescent="0.2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'1'!A4:D4</f>
        <v>Cushman &amp; Wakefield</v>
      </c>
      <c r="B5" s="9">
        <f>'1'!I4</f>
        <v>73.2</v>
      </c>
      <c r="C5" s="9">
        <f>'2'!I4</f>
        <v>54</v>
      </c>
      <c r="D5" s="9">
        <f>'3'!I4</f>
        <v>63.6</v>
      </c>
      <c r="E5" s="9">
        <f>'4'!I4</f>
        <v>60</v>
      </c>
      <c r="F5" s="9">
        <f>'5'!I4</f>
        <v>80</v>
      </c>
      <c r="G5" s="9">
        <f>'6'!I4</f>
        <v>80</v>
      </c>
      <c r="H5" s="9">
        <f>'7'!I4</f>
        <v>64</v>
      </c>
      <c r="I5" s="9">
        <f>AVERAGE(B5:H5)</f>
        <v>67.828571428571436</v>
      </c>
      <c r="J5" s="10">
        <f>RANK(I5,$I$5:$I$8,0)</f>
        <v>1</v>
      </c>
    </row>
    <row r="6" spans="1:12" ht="16.5" customHeight="1" x14ac:dyDescent="0.2">
      <c r="A6" s="8" t="str">
        <f>'1'!A5:D5</f>
        <v>Higgenbotham Auctioneers</v>
      </c>
      <c r="B6" s="9">
        <f>'1'!I5</f>
        <v>56</v>
      </c>
      <c r="C6" s="9">
        <f>'2'!I5</f>
        <v>30</v>
      </c>
      <c r="D6" s="9">
        <f>'3'!I5</f>
        <v>59.6</v>
      </c>
      <c r="E6" s="9">
        <f>'4'!I5</f>
        <v>48</v>
      </c>
      <c r="F6" s="9">
        <f>'5'!I5</f>
        <v>68</v>
      </c>
      <c r="G6" s="9">
        <f>'6'!I5</f>
        <v>32</v>
      </c>
      <c r="H6" s="9">
        <f>'7'!I5</f>
        <v>80</v>
      </c>
      <c r="I6" s="9">
        <f>AVERAGE(B6:H6)</f>
        <v>53.371428571428574</v>
      </c>
      <c r="J6" s="10">
        <f t="shared" ref="J6:J8" si="0">RANK(I6,$I$5:$I$8,0)</f>
        <v>3</v>
      </c>
    </row>
    <row r="7" spans="1:12" ht="16.5" customHeight="1" x14ac:dyDescent="0.2">
      <c r="A7" s="8" t="str">
        <f>'1'!A6:D6</f>
        <v>NAI Partners</v>
      </c>
      <c r="B7" s="9">
        <f>'1'!I6</f>
        <v>72.400000000000006</v>
      </c>
      <c r="C7" s="9">
        <f>'2'!I6</f>
        <v>59</v>
      </c>
      <c r="D7" s="9">
        <f>'3'!I6</f>
        <v>61.6</v>
      </c>
      <c r="E7" s="9">
        <f>'4'!I6</f>
        <v>64</v>
      </c>
      <c r="F7" s="9">
        <f>'5'!I6</f>
        <v>64</v>
      </c>
      <c r="G7" s="9">
        <f>'6'!I6</f>
        <v>60</v>
      </c>
      <c r="H7" s="9">
        <f>'7'!I6</f>
        <v>80</v>
      </c>
      <c r="I7" s="9">
        <f>AVERAGE(B7:H7)</f>
        <v>65.857142857142861</v>
      </c>
      <c r="J7" s="10">
        <f t="shared" si="0"/>
        <v>2</v>
      </c>
    </row>
    <row r="8" spans="1:12" x14ac:dyDescent="0.2">
      <c r="A8" s="8" t="str">
        <f>'1'!A7:D7</f>
        <v>Waterman Steele</v>
      </c>
      <c r="B8" s="9">
        <f>'1'!I7</f>
        <v>48</v>
      </c>
      <c r="C8" s="9">
        <f>'2'!I7</f>
        <v>26</v>
      </c>
      <c r="D8" s="9">
        <f>'3'!I7</f>
        <v>70.400000000000006</v>
      </c>
      <c r="E8" s="9">
        <f>'4'!I7</f>
        <v>52</v>
      </c>
      <c r="F8" s="9">
        <f>'5'!I7</f>
        <v>52</v>
      </c>
      <c r="G8" s="9">
        <f>'6'!I7</f>
        <v>44</v>
      </c>
      <c r="H8" s="9">
        <f>'7'!I7</f>
        <v>76</v>
      </c>
      <c r="I8" s="9">
        <f>AVERAGE(B8:H8)</f>
        <v>52.628571428571426</v>
      </c>
      <c r="J8" s="10">
        <f t="shared" si="0"/>
        <v>4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7" sqref="F7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57" t="s">
        <v>19</v>
      </c>
      <c r="B1" s="57"/>
      <c r="C1" s="57"/>
      <c r="D1" s="57"/>
    </row>
    <row r="2" spans="1:4" ht="48.75" customHeight="1" x14ac:dyDescent="0.2">
      <c r="A2" s="58" t="str">
        <f>Technical!A2</f>
        <v>RFP730-16024 Real Estate Brokerage Services</v>
      </c>
      <c r="B2" s="58"/>
      <c r="C2" s="58"/>
      <c r="D2" s="58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20</v>
      </c>
      <c r="D4" s="6" t="s">
        <v>4</v>
      </c>
    </row>
    <row r="5" spans="1:4" ht="16.5" customHeight="1" x14ac:dyDescent="0.2">
      <c r="A5" s="8" t="str">
        <f>Technical!A5</f>
        <v>Cushman &amp; Wakefield</v>
      </c>
      <c r="B5" s="9">
        <f>'7'!E4</f>
        <v>16</v>
      </c>
      <c r="C5" s="9">
        <f>AVERAGE(B5)</f>
        <v>16</v>
      </c>
      <c r="D5" s="10">
        <f>RANK(C5,$C$5:$C$8,0)</f>
        <v>2</v>
      </c>
    </row>
    <row r="6" spans="1:4" ht="16.5" customHeight="1" x14ac:dyDescent="0.2">
      <c r="A6" s="8" t="str">
        <f>Technical!A6</f>
        <v>Higgenbotham Auctioneers</v>
      </c>
      <c r="B6" s="9">
        <f>'7'!E5</f>
        <v>20</v>
      </c>
      <c r="C6" s="9">
        <f t="shared" ref="C6:C7" si="0">AVERAGE(B6)</f>
        <v>20</v>
      </c>
      <c r="D6" s="10">
        <f t="shared" ref="D6:D8" si="1">RANK(C6,$C$5:$C$8,0)</f>
        <v>1</v>
      </c>
    </row>
    <row r="7" spans="1:4" ht="16.5" customHeight="1" x14ac:dyDescent="0.2">
      <c r="A7" s="8" t="str">
        <f>Technical!A7</f>
        <v>NAI Partners</v>
      </c>
      <c r="B7" s="9">
        <f>'7'!E6</f>
        <v>16</v>
      </c>
      <c r="C7" s="9">
        <f t="shared" si="0"/>
        <v>16</v>
      </c>
      <c r="D7" s="10">
        <f t="shared" si="1"/>
        <v>2</v>
      </c>
    </row>
    <row r="8" spans="1:4" x14ac:dyDescent="0.2">
      <c r="A8" s="8" t="str">
        <f>Technical!A8</f>
        <v>Waterman Steele</v>
      </c>
      <c r="B8" s="9">
        <f>'7'!E7</f>
        <v>12</v>
      </c>
      <c r="C8" s="9">
        <f t="shared" ref="C8" si="2">AVERAGE(B8)</f>
        <v>12</v>
      </c>
      <c r="D8" s="10">
        <f t="shared" si="1"/>
        <v>4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2017-07-18T15:44:38Z</dcterms:modified>
</cp:coreProperties>
</file>