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75" yWindow="555" windowWidth="23880" windowHeight="6885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9" r:id="rId9"/>
    <sheet name="Technical Summary" sheetId="4" r:id="rId10"/>
    <sheet name="Pricing Score Calculation" sheetId="27" r:id="rId11"/>
    <sheet name="Summary" sheetId="28" r:id="rId12"/>
    <sheet name="Evaluation" sheetId="30" r:id="rId13"/>
  </sheets>
  <externalReferences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T9" i="30" l="1"/>
  <c r="Q9" i="30"/>
  <c r="U9" i="30" s="1"/>
  <c r="N9" i="30"/>
  <c r="K9" i="30"/>
  <c r="H9" i="30"/>
  <c r="E9" i="30"/>
  <c r="B9" i="30"/>
  <c r="T8" i="30"/>
  <c r="Q8" i="30"/>
  <c r="U8" i="30" s="1"/>
  <c r="N8" i="30"/>
  <c r="K8" i="30"/>
  <c r="H8" i="30"/>
  <c r="E8" i="30"/>
  <c r="B8" i="30"/>
  <c r="E1" i="30"/>
  <c r="H5" i="28" l="1"/>
  <c r="G5" i="28"/>
  <c r="E5" i="28"/>
  <c r="C5" i="28"/>
  <c r="B5" i="28"/>
  <c r="D8" i="27" l="1"/>
  <c r="D9" i="27" s="1"/>
  <c r="C8" i="27"/>
  <c r="C21" i="27" l="1"/>
  <c r="B6" i="4"/>
  <c r="C6" i="4"/>
  <c r="E6" i="4"/>
  <c r="G6" i="4"/>
  <c r="G5" i="4"/>
  <c r="E5" i="4"/>
  <c r="C5" i="4"/>
  <c r="B5" i="4"/>
  <c r="I4" i="28" l="1"/>
  <c r="I6" i="29"/>
  <c r="I6" i="28" s="1"/>
  <c r="H6" i="29"/>
  <c r="I6" i="4" s="1"/>
  <c r="A6" i="29"/>
  <c r="I5" i="29"/>
  <c r="I5" i="28" s="1"/>
  <c r="H5" i="29"/>
  <c r="I5" i="4" s="1"/>
  <c r="A5" i="29"/>
  <c r="A2" i="29"/>
  <c r="H6" i="26"/>
  <c r="H6" i="4" s="1"/>
  <c r="A6" i="26"/>
  <c r="A5" i="26"/>
  <c r="H6" i="25"/>
  <c r="I6" i="25"/>
  <c r="G6" i="28" s="1"/>
  <c r="A6" i="25"/>
  <c r="A5" i="25"/>
  <c r="H6" i="24"/>
  <c r="F6" i="4" s="1"/>
  <c r="I6" i="24"/>
  <c r="F6" i="28" s="1"/>
  <c r="A6" i="24"/>
  <c r="H5" i="24"/>
  <c r="F5" i="4" s="1"/>
  <c r="A5" i="24"/>
  <c r="A6" i="23"/>
  <c r="H5" i="23"/>
  <c r="A5" i="23"/>
  <c r="H6" i="22"/>
  <c r="D6" i="4" s="1"/>
  <c r="I6" i="22"/>
  <c r="D6" i="28" s="1"/>
  <c r="A6" i="22"/>
  <c r="I5" i="22"/>
  <c r="D5" i="28" s="1"/>
  <c r="A5" i="22"/>
  <c r="A6" i="21"/>
  <c r="H5" i="21"/>
  <c r="A5" i="21"/>
  <c r="J6" i="4" l="1"/>
  <c r="H5" i="26"/>
  <c r="H5" i="4" s="1"/>
  <c r="J5" i="4" s="1"/>
  <c r="I5" i="25"/>
  <c r="H5" i="25"/>
  <c r="I5" i="24"/>
  <c r="F5" i="28" s="1"/>
  <c r="J5" i="28" s="1"/>
  <c r="I6" i="23"/>
  <c r="E6" i="28" s="1"/>
  <c r="H6" i="23"/>
  <c r="I5" i="23"/>
  <c r="H5" i="22"/>
  <c r="D5" i="4" s="1"/>
  <c r="I6" i="21"/>
  <c r="C6" i="28" s="1"/>
  <c r="H6" i="21"/>
  <c r="I5" i="21"/>
  <c r="H5" i="20" l="1"/>
  <c r="I5" i="20"/>
  <c r="H6" i="20"/>
  <c r="I6" i="20"/>
  <c r="B6" i="28" s="1"/>
  <c r="A6" i="28" l="1"/>
  <c r="A6" i="4" l="1"/>
  <c r="A5" i="20"/>
  <c r="A5" i="28"/>
  <c r="A5" i="4"/>
  <c r="A6" i="20"/>
  <c r="A2" i="28"/>
  <c r="B4" i="27"/>
  <c r="A2" i="4"/>
  <c r="A2" i="26"/>
  <c r="A2" i="25"/>
  <c r="A2" i="24"/>
  <c r="A2" i="23"/>
  <c r="A2" i="22"/>
  <c r="A2" i="21"/>
  <c r="A2" i="20"/>
  <c r="C4" i="28" l="1"/>
  <c r="D4" i="28"/>
  <c r="E4" i="28"/>
  <c r="F4" i="28"/>
  <c r="G4" i="28"/>
  <c r="H4" i="28"/>
  <c r="B4" i="28"/>
  <c r="B14" i="27" l="1"/>
  <c r="C7" i="27" s="1"/>
  <c r="B15" i="27"/>
  <c r="D7" i="27" s="1"/>
  <c r="C9" i="27"/>
  <c r="D10" i="27" s="1"/>
  <c r="I5" i="26" l="1"/>
  <c r="I6" i="26"/>
  <c r="H6" i="28" s="1"/>
  <c r="J6" i="28" s="1"/>
  <c r="C20" i="27"/>
  <c r="K5" i="28" l="1"/>
  <c r="K6" i="28"/>
  <c r="K5" i="4"/>
  <c r="K6" i="4"/>
</calcChain>
</file>

<file path=xl/sharedStrings.xml><?xml version="1.0" encoding="utf-8"?>
<sst xmlns="http://schemas.openxmlformats.org/spreadsheetml/2006/main" count="158" uniqueCount="62">
  <si>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</si>
  <si>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</si>
  <si>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</si>
  <si>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</si>
  <si>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</si>
  <si>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</si>
  <si>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</si>
  <si>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</si>
  <si>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</si>
  <si>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</si>
  <si>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</si>
  <si>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</si>
  <si>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</si>
  <si>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</si>
  <si>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</si>
  <si>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</si>
  <si>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</si>
  <si>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</si>
  <si>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RFP 730-16056 New Fire Sprinkler System at E. Cullen Administration Building &amp; Performance Hall</t>
  </si>
  <si>
    <t>Champion Life Safety Solutions</t>
  </si>
  <si>
    <t>Ranger Builders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</si>
  <si>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</si>
  <si>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</si>
  <si>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</si>
  <si>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</si>
  <si>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</si>
  <si>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</si>
  <si>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</si>
  <si>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</si>
  <si>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</si>
  <si>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**THE FIRM DID NOT BID ON THE ENTIRE SCOPE OF THE PROJECT.  THEREFORE PURCHASING AWARDED 0 POINTS TO CHAMPION LIFE SAFETY SOLUTIONS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</si>
  <si>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</si>
  <si>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</si>
  <si>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</si>
  <si>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</si>
  <si>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</si>
  <si>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</si>
  <si>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</si>
  <si>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</si>
  <si>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</si>
  <si>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r>
      <t xml:space="preserve">CRITERION 1: Respondent’s credentials and Cost and Delivery Proposal (Section 4.2)
</t>
    </r>
    <r>
      <rPr>
        <b/>
        <sz val="10"/>
        <color rgb="FFC00000"/>
        <rFont val="Calibri"/>
        <family val="2"/>
        <scheme val="minor"/>
      </rPr>
      <t>DO NOT EVALUATE, PURCHASING WILL EVALUATE COST</t>
    </r>
  </si>
  <si>
    <t>CRITERION 2: Respondent’s qualifications and experience with a focus on renovations with short durations completed for the University of Houston System (including any component university) or other institutions of higher education (Section 4.3)</t>
  </si>
  <si>
    <t>CRITERION 3: Respondent’s qualifications and experience of Proposed Construction Team (Section 4.4)</t>
  </si>
  <si>
    <t>CRITERION 4: Respondent’s construction and execution plan (Section 4.5)</t>
  </si>
  <si>
    <t>CRITERION 5: Respondent’s project planning and scheduling (Section 4.6)</t>
  </si>
  <si>
    <t>CRITERION 6:  Respondent’s safety management program (Section 4.7)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</si>
  <si>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</si>
  <si>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</si>
  <si>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</si>
  <si>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</si>
  <si>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</si>
  <si>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</si>
  <si>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</si>
  <si>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</si>
  <si>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</si>
  <si>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</si>
  <si>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Please note that this vendor stated that Champion Life Safety Solutions will not be bidding on the entire scope of the RFP.</t>
  </si>
  <si>
    <t>2.4 to 1.5 = Addresses most of the minimal requirements</t>
  </si>
  <si>
    <t>1.4 to 1.0 = Addresses part of minimal requirements</t>
  </si>
  <si>
    <t>0 = No Response</t>
  </si>
  <si>
    <t>Prepared by: Buyer 3 2/12/16</t>
  </si>
  <si>
    <t>Checked by: Senior Buyer 2/12/16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</si>
</sst>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6">
    <xf numFmtId="0" fontId="0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13" fillId="7" borderId="0" applyNumberFormat="0" applyBorder="0" applyAlignment="0" applyProtection="0"/>
    <xf numFmtId="0" fontId="14" fillId="24" borderId="10" applyNumberFormat="0" applyAlignment="0" applyProtection="0"/>
    <xf numFmtId="0" fontId="15" fillId="25" borderId="11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0" applyNumberFormat="0" applyAlignment="0" applyProtection="0"/>
    <xf numFmtId="0" fontId="22" fillId="0" borderId="15" applyNumberFormat="0" applyFill="0" applyAlignment="0" applyProtection="0"/>
    <xf numFmtId="0" fontId="23" fillId="26" borderId="0" applyNumberFormat="0" applyBorder="0" applyAlignment="0" applyProtection="0"/>
    <xf numFmtId="0" fontId="10" fillId="27" borderId="16" applyNumberFormat="0" applyFont="0" applyAlignment="0" applyProtection="0"/>
    <xf numFmtId="0" fontId="24" fillId="24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10" fillId="27" borderId="16" applyNumberFormat="0" applyFont="0" applyAlignment="0" applyProtection="0"/>
    <xf numFmtId="44" fontId="10" fillId="0" borderId="0" applyFont="0" applyFill="0" applyBorder="0" applyAlignment="0" applyProtection="0"/>
    <xf numFmtId="0" fontId="9" fillId="27" borderId="16" applyNumberFormat="0" applyFont="0" applyAlignment="0" applyProtection="0"/>
    <xf numFmtId="0" fontId="10" fillId="0" borderId="0"/>
    <xf numFmtId="0" fontId="3" fillId="0" borderId="0"/>
    <xf numFmtId="0" fontId="9" fillId="0" borderId="0"/>
    <xf numFmtId="0" fontId="34" fillId="27" borderId="16" applyNumberFormat="0" applyFont="0" applyAlignment="0" applyProtection="0"/>
    <xf numFmtId="0" fontId="9" fillId="27" borderId="16" applyNumberFormat="0" applyFont="0" applyAlignment="0" applyProtection="0"/>
    <xf numFmtId="0" fontId="9" fillId="0" borderId="0"/>
    <xf numFmtId="0" fontId="9" fillId="27" borderId="16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5" fillId="0" borderId="6" xfId="0" applyFont="1" applyFill="1" applyBorder="1" applyAlignment="1">
      <alignment horizontal="center"/>
    </xf>
    <xf numFmtId="0" fontId="7" fillId="2" borderId="7" xfId="0" applyFont="1" applyFill="1" applyBorder="1"/>
    <xf numFmtId="0" fontId="6" fillId="5" borderId="8" xfId="0" applyFont="1" applyFill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/>
    </xf>
    <xf numFmtId="2" fontId="7" fillId="0" borderId="5" xfId="0" applyNumberFormat="1" applyFont="1" applyBorder="1"/>
    <xf numFmtId="2" fontId="5" fillId="0" borderId="5" xfId="0" applyNumberFormat="1" applyFont="1" applyBorder="1"/>
    <xf numFmtId="2" fontId="5" fillId="0" borderId="9" xfId="0" applyNumberFormat="1" applyFont="1" applyBorder="1"/>
    <xf numFmtId="0" fontId="0" fillId="0" borderId="0" xfId="0"/>
    <xf numFmtId="0" fontId="5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5" fillId="0" borderId="9" xfId="0" applyFont="1" applyBorder="1"/>
    <xf numFmtId="0" fontId="10" fillId="0" borderId="0" xfId="45"/>
    <xf numFmtId="0" fontId="28" fillId="0" borderId="0" xfId="45" applyFont="1" applyAlignment="1">
      <alignment horizontal="center"/>
    </xf>
    <xf numFmtId="0" fontId="6" fillId="31" borderId="5" xfId="45" applyFont="1" applyFill="1" applyBorder="1" applyAlignment="1">
      <alignment horizontal="left"/>
    </xf>
    <xf numFmtId="0" fontId="6" fillId="31" borderId="5" xfId="45" applyFont="1" applyFill="1" applyBorder="1" applyAlignment="1">
      <alignment horizontal="center"/>
    </xf>
    <xf numFmtId="0" fontId="6" fillId="0" borderId="5" xfId="45" applyFont="1" applyBorder="1" applyAlignment="1">
      <alignment horizontal="left"/>
    </xf>
    <xf numFmtId="44" fontId="6" fillId="0" borderId="5" xfId="43" applyFont="1" applyFill="1" applyBorder="1" applyAlignment="1">
      <alignment horizontal="center"/>
    </xf>
    <xf numFmtId="0" fontId="6" fillId="28" borderId="5" xfId="45" applyFont="1" applyFill="1" applyBorder="1" applyAlignment="1">
      <alignment horizontal="left"/>
    </xf>
    <xf numFmtId="44" fontId="6" fillId="28" borderId="5" xfId="43" applyFont="1" applyFill="1" applyBorder="1" applyAlignment="1">
      <alignment horizontal="center"/>
    </xf>
    <xf numFmtId="44" fontId="6" fillId="0" borderId="5" xfId="43" applyFont="1" applyBorder="1" applyAlignment="1">
      <alignment horizontal="center"/>
    </xf>
    <xf numFmtId="0" fontId="8" fillId="0" borderId="5" xfId="45" applyFont="1" applyBorder="1" applyAlignment="1">
      <alignment horizontal="left"/>
    </xf>
    <xf numFmtId="2" fontId="8" fillId="0" borderId="5" xfId="45" applyNumberFormat="1" applyFont="1" applyBorder="1" applyAlignment="1">
      <alignment horizontal="center"/>
    </xf>
    <xf numFmtId="0" fontId="6" fillId="5" borderId="23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2" fontId="5" fillId="0" borderId="24" xfId="0" applyNumberFormat="1" applyFont="1" applyBorder="1"/>
    <xf numFmtId="2" fontId="5" fillId="0" borderId="25" xfId="0" applyNumberFormat="1" applyFont="1" applyBorder="1"/>
    <xf numFmtId="2" fontId="5" fillId="0" borderId="26" xfId="0" applyNumberFormat="1" applyFont="1" applyBorder="1"/>
    <xf numFmtId="0" fontId="5" fillId="2" borderId="3" xfId="0" applyFont="1" applyFill="1" applyBorder="1"/>
    <xf numFmtId="44" fontId="6" fillId="31" borderId="5" xfId="45" applyNumberFormat="1" applyFont="1" applyFill="1" applyBorder="1" applyAlignment="1">
      <alignment horizontal="center"/>
    </xf>
    <xf numFmtId="0" fontId="0" fillId="0" borderId="0" xfId="0"/>
    <xf numFmtId="0" fontId="5" fillId="0" borderId="19" xfId="0" applyFont="1" applyBorder="1"/>
    <xf numFmtId="0" fontId="0" fillId="0" borderId="0" xfId="0"/>
    <xf numFmtId="0" fontId="5" fillId="0" borderId="19" xfId="0" applyFont="1" applyBorder="1"/>
    <xf numFmtId="0" fontId="0" fillId="0" borderId="0" xfId="0"/>
    <xf numFmtId="0" fontId="5" fillId="0" borderId="19" xfId="0" applyFont="1" applyBorder="1"/>
    <xf numFmtId="0" fontId="0" fillId="0" borderId="0" xfId="0"/>
    <xf numFmtId="0" fontId="5" fillId="0" borderId="19" xfId="0" applyFont="1" applyBorder="1"/>
    <xf numFmtId="0" fontId="0" fillId="0" borderId="0" xfId="0"/>
    <xf numFmtId="0" fontId="5" fillId="0" borderId="19" xfId="0" applyFont="1" applyBorder="1"/>
    <xf numFmtId="0" fontId="0" fillId="0" borderId="0" xfId="0"/>
    <xf numFmtId="0" fontId="5" fillId="0" borderId="0" xfId="0" applyFont="1"/>
    <xf numFmtId="0" fontId="5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90"/>
    </xf>
    <xf numFmtId="0" fontId="5" fillId="0" borderId="9" xfId="0" applyFont="1" applyBorder="1"/>
    <xf numFmtId="0" fontId="5" fillId="0" borderId="3" xfId="0" applyFont="1" applyFill="1" applyBorder="1" applyAlignment="1">
      <alignment horizontal="center"/>
    </xf>
    <xf numFmtId="0" fontId="5" fillId="0" borderId="0" xfId="0" applyFont="1" applyBorder="1"/>
    <xf numFmtId="0" fontId="30" fillId="0" borderId="0" xfId="0" applyFont="1"/>
    <xf numFmtId="0" fontId="6" fillId="0" borderId="22" xfId="0" applyFont="1" applyBorder="1" applyAlignment="1">
      <alignment horizontal="center" vertical="center" wrapText="1"/>
    </xf>
    <xf numFmtId="0" fontId="7" fillId="29" borderId="0" xfId="0" applyFont="1" applyFill="1"/>
    <xf numFmtId="0" fontId="5" fillId="0" borderId="5" xfId="0" applyFont="1" applyBorder="1"/>
    <xf numFmtId="2" fontId="0" fillId="0" borderId="0" xfId="0" applyNumberFormat="1"/>
    <xf numFmtId="0" fontId="10" fillId="0" borderId="0" xfId="45" applyFill="1"/>
    <xf numFmtId="0" fontId="32" fillId="0" borderId="0" xfId="45" applyFont="1" applyFill="1"/>
    <xf numFmtId="0" fontId="29" fillId="0" borderId="0" xfId="45" applyFont="1" applyFill="1"/>
    <xf numFmtId="0" fontId="9" fillId="0" borderId="0" xfId="45" applyFont="1" applyFill="1"/>
    <xf numFmtId="44" fontId="9" fillId="0" borderId="0" xfId="45" applyNumberFormat="1" applyFont="1" applyFill="1"/>
    <xf numFmtId="44" fontId="0" fillId="0" borderId="0" xfId="43" applyFont="1" applyFill="1"/>
    <xf numFmtId="0" fontId="33" fillId="0" borderId="0" xfId="0" applyFont="1" applyFill="1" applyAlignment="1">
      <alignment horizontal="center"/>
    </xf>
    <xf numFmtId="0" fontId="0" fillId="0" borderId="0" xfId="0" applyFill="1"/>
    <xf numFmtId="2" fontId="8" fillId="0" borderId="5" xfId="45" applyNumberFormat="1" applyFont="1" applyFill="1" applyBorder="1" applyAlignment="1">
      <alignment horizontal="center"/>
    </xf>
    <xf numFmtId="0" fontId="32" fillId="0" borderId="27" xfId="45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8" xfId="0" applyFont="1" applyBorder="1"/>
    <xf numFmtId="2" fontId="5" fillId="0" borderId="27" xfId="0" applyNumberFormat="1" applyFont="1" applyBorder="1"/>
    <xf numFmtId="0" fontId="35" fillId="0" borderId="0" xfId="0" applyFont="1"/>
    <xf numFmtId="44" fontId="32" fillId="0" borderId="0" xfId="43" applyFont="1" applyFill="1"/>
    <xf numFmtId="2" fontId="0" fillId="0" borderId="0" xfId="0" applyNumberFormat="1" applyFill="1"/>
    <xf numFmtId="0" fontId="33" fillId="0" borderId="0" xfId="45" applyFont="1" applyFill="1"/>
    <xf numFmtId="0" fontId="35" fillId="0" borderId="0" xfId="0" applyFont="1"/>
    <xf numFmtId="0" fontId="35" fillId="0" borderId="0" xfId="0" applyFont="1"/>
    <xf numFmtId="0" fontId="35" fillId="0" borderId="0" xfId="0" applyFont="1"/>
    <xf numFmtId="0" fontId="35" fillId="0" borderId="0" xfId="47" applyFont="1"/>
    <xf numFmtId="0" fontId="35" fillId="0" borderId="0" xfId="0" applyFont="1"/>
    <xf numFmtId="0" fontId="6" fillId="0" borderId="0" xfId="0" applyFont="1" applyAlignment="1"/>
    <xf numFmtId="0" fontId="36" fillId="0" borderId="0" xfId="0" applyFont="1"/>
    <xf numFmtId="0" fontId="37" fillId="0" borderId="0" xfId="0" applyFont="1"/>
    <xf numFmtId="0" fontId="39" fillId="0" borderId="0" xfId="55" applyFont="1"/>
    <xf numFmtId="0" fontId="42" fillId="33" borderId="33" xfId="55" applyFont="1" applyFill="1" applyBorder="1" applyAlignment="1">
      <alignment horizontal="center" vertical="center"/>
    </xf>
    <xf numFmtId="0" fontId="42" fillId="0" borderId="0" xfId="55" applyFont="1" applyAlignment="1">
      <alignment horizontal="center"/>
    </xf>
    <xf numFmtId="0" fontId="40" fillId="34" borderId="34" xfId="55" applyFont="1" applyFill="1" applyBorder="1" applyAlignment="1">
      <alignment horizontal="center"/>
    </xf>
    <xf numFmtId="0" fontId="40" fillId="0" borderId="35" xfId="55" applyFont="1" applyFill="1" applyBorder="1" applyAlignment="1">
      <alignment horizontal="center"/>
    </xf>
    <xf numFmtId="0" fontId="40" fillId="35" borderId="36" xfId="55" applyFont="1" applyFill="1" applyBorder="1" applyAlignment="1">
      <alignment horizontal="center"/>
    </xf>
    <xf numFmtId="0" fontId="42" fillId="34" borderId="34" xfId="55" applyFont="1" applyFill="1" applyBorder="1" applyAlignment="1">
      <alignment horizontal="center"/>
    </xf>
    <xf numFmtId="0" fontId="42" fillId="0" borderId="35" xfId="55" applyFont="1" applyFill="1" applyBorder="1" applyAlignment="1">
      <alignment horizontal="center"/>
    </xf>
    <xf numFmtId="0" fontId="42" fillId="35" borderId="36" xfId="55" applyFont="1" applyFill="1" applyBorder="1" applyAlignment="1">
      <alignment horizontal="center"/>
    </xf>
    <xf numFmtId="0" fontId="39" fillId="0" borderId="37" xfId="55" applyFont="1" applyBorder="1" applyAlignment="1">
      <alignment horizontal="center"/>
    </xf>
    <xf numFmtId="0" fontId="9" fillId="0" borderId="38" xfId="50" applyFont="1" applyFill="1" applyBorder="1" applyAlignment="1">
      <alignment horizontal="center"/>
    </xf>
    <xf numFmtId="0" fontId="35" fillId="34" borderId="39" xfId="55" applyFont="1" applyFill="1" applyBorder="1" applyAlignment="1">
      <alignment horizontal="center"/>
    </xf>
    <xf numFmtId="0" fontId="35" fillId="0" borderId="5" xfId="55" applyFont="1" applyFill="1" applyBorder="1" applyAlignment="1">
      <alignment horizontal="center"/>
    </xf>
    <xf numFmtId="0" fontId="35" fillId="35" borderId="40" xfId="55" applyFont="1" applyFill="1" applyBorder="1" applyAlignment="1">
      <alignment horizontal="center"/>
    </xf>
    <xf numFmtId="0" fontId="39" fillId="34" borderId="39" xfId="55" applyFont="1" applyFill="1" applyBorder="1" applyAlignment="1">
      <alignment horizontal="center"/>
    </xf>
    <xf numFmtId="0" fontId="39" fillId="0" borderId="5" xfId="55" applyFont="1" applyFill="1" applyBorder="1" applyAlignment="1">
      <alignment horizontal="center"/>
    </xf>
    <xf numFmtId="0" fontId="39" fillId="35" borderId="40" xfId="55" applyFont="1" applyFill="1" applyBorder="1" applyAlignment="1">
      <alignment horizontal="center"/>
    </xf>
    <xf numFmtId="0" fontId="39" fillId="33" borderId="37" xfId="55" applyFont="1" applyFill="1" applyBorder="1" applyAlignment="1">
      <alignment horizontal="center"/>
    </xf>
    <xf numFmtId="0" fontId="9" fillId="0" borderId="0" xfId="0" applyFont="1"/>
    <xf numFmtId="0" fontId="44" fillId="0" borderId="0" xfId="0" applyFont="1"/>
    <xf numFmtId="0" fontId="8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6" fillId="29" borderId="0" xfId="45" applyFont="1" applyFill="1" applyAlignment="1">
      <alignment horizontal="center" vertical="center" wrapText="1"/>
    </xf>
    <xf numFmtId="0" fontId="6" fillId="30" borderId="0" xfId="45" applyFont="1" applyFill="1" applyAlignment="1">
      <alignment horizontal="center" vertical="center" wrapText="1"/>
    </xf>
    <xf numFmtId="0" fontId="10" fillId="0" borderId="0" xfId="45" applyAlignment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36" fillId="32" borderId="0" xfId="0" applyFont="1" applyFill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43" fillId="36" borderId="47" xfId="0" applyFont="1" applyFill="1" applyBorder="1" applyAlignment="1">
      <alignment wrapText="1"/>
    </xf>
    <xf numFmtId="0" fontId="0" fillId="36" borderId="48" xfId="0" applyFill="1" applyBorder="1" applyAlignment="1">
      <alignment wrapText="1"/>
    </xf>
    <xf numFmtId="0" fontId="0" fillId="36" borderId="49" xfId="0" applyFill="1" applyBorder="1" applyAlignment="1">
      <alignment wrapText="1"/>
    </xf>
    <xf numFmtId="0" fontId="0" fillId="36" borderId="50" xfId="0" applyFill="1" applyBorder="1" applyAlignment="1">
      <alignment wrapText="1"/>
    </xf>
    <xf numFmtId="0" fontId="0" fillId="36" borderId="29" xfId="0" applyFill="1" applyBorder="1" applyAlignment="1">
      <alignment wrapText="1"/>
    </xf>
    <xf numFmtId="0" fontId="0" fillId="36" borderId="51" xfId="0" applyFill="1" applyBorder="1" applyAlignment="1">
      <alignment wrapText="1"/>
    </xf>
    <xf numFmtId="0" fontId="9" fillId="0" borderId="44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40" fillId="0" borderId="30" xfId="55" applyFont="1" applyFill="1" applyBorder="1" applyAlignment="1">
      <alignment horizontal="left" vertical="center" wrapText="1"/>
    </xf>
    <xf numFmtId="0" fontId="40" fillId="0" borderId="31" xfId="55" applyFont="1" applyFill="1" applyBorder="1" applyAlignment="1">
      <alignment horizontal="left" vertical="center" wrapText="1"/>
    </xf>
    <xf numFmtId="0" fontId="40" fillId="0" borderId="32" xfId="55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left"/>
    </xf>
    <xf numFmtId="0" fontId="9" fillId="0" borderId="52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28" fillId="0" borderId="0" xfId="0" applyFont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4" borderId="41" xfId="0" applyFont="1" applyFill="1" applyBorder="1" applyAlignment="1">
      <alignment horizontal="center"/>
    </xf>
    <xf numFmtId="0" fontId="28" fillId="4" borderId="42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</cellXfs>
  <cellStyles count="5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7"/>
    <cellStyle name="Normal 3" xfId="50"/>
    <cellStyle name="Normal 4" xfId="46"/>
    <cellStyle name="Normal 4 2" xfId="53"/>
    <cellStyle name="Normal 4 3" xfId="55"/>
    <cellStyle name="Normal 5" xfId="52"/>
    <cellStyle name="Normal 5 2" xfId="54"/>
    <cellStyle name="Note 2" xfId="42"/>
    <cellStyle name="Note 2 2" xfId="49"/>
    <cellStyle name="Note 3" xfId="37"/>
    <cellStyle name="Note 3 2" xfId="51"/>
    <cellStyle name="Note 4" xfId="44"/>
    <cellStyle name="Note 5" xfId="48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6%20New%20Fire%20Sprinkler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730-16056 New Fire Sprinkler System at E. Cullen Administration Building &amp; Performance Hall</v>
          </cell>
        </row>
      </sheetData>
      <sheetData sheetId="1">
        <row r="4">
          <cell r="A4" t="str">
            <v>Champion Life Safety Solutions</v>
          </cell>
        </row>
        <row r="5">
          <cell r="A5" t="str">
            <v>Ranger Builders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E6"/>
  <sheetViews>
    <sheetView workbookViewId="0">
      <selection activeCell="C6" sqref="C6"/>
    </sheetView>
  </sheetViews>
  <sheetFormatPr defaultRowHeight="12.75" x14ac:dyDescent="0.2"/>
  <cols>
    <col min="1" max="1" width="75.28515625" bestFit="1" customWidth="1"/>
  </cols>
  <sheetData>
    <row r="2" spans="1:5" ht="15.75" customHeight="1" x14ac:dyDescent="0.2">
      <c r="A2" s="111" t="s">
        <v>18</v>
      </c>
    </row>
    <row r="3" spans="1:5" ht="13.5" customHeight="1" thickBot="1" x14ac:dyDescent="0.25">
      <c r="A3" s="112"/>
    </row>
    <row r="4" spans="1:5" ht="26.25" customHeight="1" thickTop="1" x14ac:dyDescent="0.2">
      <c r="A4" s="7" t="s">
        <v>2</v>
      </c>
    </row>
    <row r="5" spans="1:5" s="1" customFormat="1" ht="15" x14ac:dyDescent="0.2">
      <c r="A5" s="76" t="s">
        <v>19</v>
      </c>
      <c r="C5" s="8"/>
      <c r="D5" s="8"/>
      <c r="E5" s="8"/>
    </row>
    <row r="6" spans="1:5" s="1" customFormat="1" ht="15" x14ac:dyDescent="0.2">
      <c r="A6" s="76" t="s">
        <v>20</v>
      </c>
    </row>
  </sheetData>
  <mergeCells count="1">
    <mergeCell ref="A2:A3"/>
  </mergeCells>
  <phoneticPr fontId="4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10"/>
  <sheetViews>
    <sheetView zoomScaleNormal="100" workbookViewId="0">
      <selection activeCell="K24" sqref="K24"/>
    </sheetView>
  </sheetViews>
  <sheetFormatPr defaultRowHeight="15" x14ac:dyDescent="0.2"/>
  <cols>
    <col min="1" max="1" width="43.85546875" style="2" customWidth="1"/>
    <col min="2" max="9" width="9.140625" style="2"/>
    <col min="10" max="10" width="17.5703125" style="2" bestFit="1" customWidth="1"/>
    <col min="11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5.75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5.75" thickBot="1" x14ac:dyDescent="0.25">
      <c r="P3" s="4"/>
      <c r="Q3" s="4"/>
    </row>
    <row r="4" spans="1:17" s="3" customFormat="1" ht="179.25" customHeight="1" thickBot="1" x14ac:dyDescent="0.25">
      <c r="A4" s="6" t="s">
        <v>2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4" t="s">
        <v>3</v>
      </c>
      <c r="K4" s="5" t="s">
        <v>1</v>
      </c>
      <c r="M4" s="9"/>
      <c r="N4" s="9"/>
      <c r="O4" s="9"/>
    </row>
    <row r="5" spans="1:17" ht="16.5" customHeight="1" x14ac:dyDescent="0.2">
      <c r="A5" s="11" t="str">
        <f>Responses!A5</f>
        <v>Champion Life Safety Solutions</v>
      </c>
      <c r="B5" s="15">
        <f>'1'!H5</f>
        <v>52.9</v>
      </c>
      <c r="C5" s="16">
        <f>'2'!H5</f>
        <v>52.1</v>
      </c>
      <c r="D5" s="15">
        <f>'3'!H5</f>
        <v>0</v>
      </c>
      <c r="E5" s="15">
        <f>'4'!H5</f>
        <v>0</v>
      </c>
      <c r="F5" s="16">
        <f>'5'!H5</f>
        <v>0</v>
      </c>
      <c r="G5" s="15">
        <f>'6'!H5</f>
        <v>0</v>
      </c>
      <c r="H5" s="17">
        <f>'7'!H5</f>
        <v>34</v>
      </c>
      <c r="I5" s="17">
        <f>'8'!H5</f>
        <v>28</v>
      </c>
      <c r="J5" s="15">
        <f>AVERAGE(B5:I5)</f>
        <v>20.875</v>
      </c>
      <c r="K5" s="12">
        <f>RANK(J5,$J$5:$J$6,0)</f>
        <v>2</v>
      </c>
      <c r="M5" s="10"/>
      <c r="N5" s="10"/>
      <c r="O5" s="10"/>
    </row>
    <row r="6" spans="1:17" ht="16.5" customHeight="1" x14ac:dyDescent="0.2">
      <c r="A6" s="11" t="str">
        <f>Responses!A6</f>
        <v>Ranger Builders</v>
      </c>
      <c r="B6" s="15">
        <f>'1'!H6</f>
        <v>56.2</v>
      </c>
      <c r="C6" s="16">
        <f>'2'!H6</f>
        <v>56.900000000000006</v>
      </c>
      <c r="D6" s="15">
        <f>'3'!H6</f>
        <v>59.1</v>
      </c>
      <c r="E6" s="15">
        <f>'4'!H6</f>
        <v>41</v>
      </c>
      <c r="F6" s="16">
        <f>'5'!H6</f>
        <v>48.3</v>
      </c>
      <c r="G6" s="15">
        <f>'6'!H6</f>
        <v>49.800000000000004</v>
      </c>
      <c r="H6" s="17">
        <f>'7'!H6</f>
        <v>56</v>
      </c>
      <c r="I6" s="17">
        <f>'8'!H6</f>
        <v>43</v>
      </c>
      <c r="J6" s="15">
        <f>AVERAGE(B6:I6)</f>
        <v>51.287500000000001</v>
      </c>
      <c r="K6" s="12">
        <f>RANK(J6,$J$5:$J$6,0)</f>
        <v>1</v>
      </c>
      <c r="M6" s="10"/>
      <c r="N6" s="10"/>
      <c r="O6" s="10"/>
    </row>
    <row r="9" spans="1:17" x14ac:dyDescent="0.2">
      <c r="E9" s="63"/>
      <c r="F9" s="63"/>
      <c r="G9" s="63"/>
      <c r="H9" s="63"/>
      <c r="I9" s="63"/>
    </row>
    <row r="10" spans="1:17" x14ac:dyDescent="0.2">
      <c r="E10" s="63"/>
      <c r="F10" s="63"/>
      <c r="G10" s="63"/>
      <c r="H10" s="63"/>
      <c r="I10" s="63"/>
    </row>
  </sheetData>
  <mergeCells count="2">
    <mergeCell ref="A1:Q1"/>
    <mergeCell ref="A2:Q2"/>
  </mergeCells>
  <phoneticPr fontId="4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D21"/>
  <sheetViews>
    <sheetView workbookViewId="0">
      <selection activeCell="C21" sqref="C21"/>
    </sheetView>
  </sheetViews>
  <sheetFormatPr defaultRowHeight="12.75" x14ac:dyDescent="0.2"/>
  <cols>
    <col min="2" max="2" width="30.7109375" bestFit="1" customWidth="1"/>
    <col min="3" max="3" width="28.7109375" customWidth="1"/>
    <col min="4" max="4" width="25.140625" bestFit="1" customWidth="1"/>
  </cols>
  <sheetData>
    <row r="1" spans="1:4" x14ac:dyDescent="0.2">
      <c r="A1" s="24"/>
      <c r="B1" s="24"/>
      <c r="C1" s="24"/>
      <c r="D1" s="24"/>
    </row>
    <row r="2" spans="1:4" x14ac:dyDescent="0.2">
      <c r="A2" s="24"/>
      <c r="B2" s="24"/>
      <c r="C2" s="24"/>
      <c r="D2" s="24"/>
    </row>
    <row r="3" spans="1:4" ht="15.75" x14ac:dyDescent="0.2">
      <c r="A3" s="24"/>
      <c r="B3" s="116"/>
      <c r="C3" s="116"/>
      <c r="D3" s="116"/>
    </row>
    <row r="4" spans="1:4" x14ac:dyDescent="0.2">
      <c r="A4" s="24"/>
      <c r="B4" s="117" t="str">
        <f>Responses!A2</f>
        <v>RFP 730-16056 New Fire Sprinkler System at E. Cullen Administration Building &amp; Performance Hall</v>
      </c>
      <c r="C4" s="118"/>
      <c r="D4" s="118"/>
    </row>
    <row r="5" spans="1:4" x14ac:dyDescent="0.2">
      <c r="A5" s="24"/>
      <c r="B5" s="24"/>
      <c r="C5" s="24"/>
      <c r="D5" s="24"/>
    </row>
    <row r="6" spans="1:4" x14ac:dyDescent="0.2">
      <c r="A6" s="24"/>
      <c r="B6" s="24"/>
      <c r="C6" s="25" t="s">
        <v>11</v>
      </c>
      <c r="D6" s="75"/>
    </row>
    <row r="7" spans="1:4" ht="15.75" x14ac:dyDescent="0.25">
      <c r="A7" s="24"/>
      <c r="B7" s="26" t="s">
        <v>12</v>
      </c>
      <c r="C7" s="42" t="str">
        <f>B14</f>
        <v>Ranger Builders</v>
      </c>
      <c r="D7" s="27" t="str">
        <f>B15</f>
        <v>Champion Life Safety Solutions</v>
      </c>
    </row>
    <row r="8" spans="1:4" ht="15.75" x14ac:dyDescent="0.25">
      <c r="A8" s="24"/>
      <c r="B8" s="28" t="s">
        <v>13</v>
      </c>
      <c r="C8" s="29">
        <f>C14</f>
        <v>2624000</v>
      </c>
      <c r="D8" s="29">
        <f>D14</f>
        <v>0</v>
      </c>
    </row>
    <row r="9" spans="1:4" ht="15.75" x14ac:dyDescent="0.25">
      <c r="A9" s="24"/>
      <c r="B9" s="30" t="s">
        <v>10</v>
      </c>
      <c r="C9" s="31">
        <f>SUM(C8:C8)</f>
        <v>2624000</v>
      </c>
      <c r="D9" s="31">
        <f>SUM(D8:D8)</f>
        <v>0</v>
      </c>
    </row>
    <row r="10" spans="1:4" ht="15.75" x14ac:dyDescent="0.25">
      <c r="A10" s="24"/>
      <c r="B10" s="28" t="s">
        <v>14</v>
      </c>
      <c r="C10" s="32">
        <v>0</v>
      </c>
      <c r="D10" s="32">
        <f>D9-C9</f>
        <v>-2624000</v>
      </c>
    </row>
    <row r="11" spans="1:4" ht="15.75" x14ac:dyDescent="0.25">
      <c r="A11" s="24"/>
      <c r="B11" s="33" t="s">
        <v>15</v>
      </c>
      <c r="C11" s="74">
        <v>25</v>
      </c>
      <c r="D11" s="34">
        <v>0</v>
      </c>
    </row>
    <row r="12" spans="1:4" x14ac:dyDescent="0.2">
      <c r="A12" s="24"/>
      <c r="B12" s="66"/>
      <c r="C12" s="67"/>
      <c r="D12" s="82" t="s">
        <v>30</v>
      </c>
    </row>
    <row r="13" spans="1:4" x14ac:dyDescent="0.2">
      <c r="A13" s="24"/>
      <c r="B13" s="68" t="s">
        <v>16</v>
      </c>
      <c r="C13" s="66"/>
      <c r="D13" s="66"/>
    </row>
    <row r="14" spans="1:4" x14ac:dyDescent="0.2">
      <c r="A14" s="24"/>
      <c r="B14" s="66" t="str">
        <f>Summary!A6</f>
        <v>Ranger Builders</v>
      </c>
      <c r="C14" s="71">
        <v>2624000</v>
      </c>
      <c r="D14" s="66"/>
    </row>
    <row r="15" spans="1:4" x14ac:dyDescent="0.2">
      <c r="A15" s="24"/>
      <c r="B15" s="67" t="str">
        <f>Summary!A5</f>
        <v>Champion Life Safety Solutions</v>
      </c>
      <c r="C15" s="80">
        <v>967740</v>
      </c>
      <c r="D15" s="82" t="s">
        <v>30</v>
      </c>
    </row>
    <row r="16" spans="1:4" x14ac:dyDescent="0.2">
      <c r="A16" s="24"/>
      <c r="D16" s="67"/>
    </row>
    <row r="17" spans="1:4" x14ac:dyDescent="0.2">
      <c r="A17" s="24"/>
      <c r="B17" s="69"/>
      <c r="C17" s="70"/>
      <c r="D17" s="67"/>
    </row>
    <row r="18" spans="1:4" x14ac:dyDescent="0.2">
      <c r="A18" s="24"/>
      <c r="D18" s="66"/>
    </row>
    <row r="19" spans="1:4" x14ac:dyDescent="0.2">
      <c r="D19" s="72"/>
    </row>
    <row r="20" spans="1:4" x14ac:dyDescent="0.2">
      <c r="B20" s="73" t="s">
        <v>19</v>
      </c>
      <c r="C20" s="65">
        <f>D11</f>
        <v>0</v>
      </c>
      <c r="D20" s="73"/>
    </row>
    <row r="21" spans="1:4" x14ac:dyDescent="0.2">
      <c r="B21" t="s">
        <v>20</v>
      </c>
      <c r="C21" s="81">
        <f>C11</f>
        <v>25</v>
      </c>
    </row>
  </sheetData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3"/>
  <sheetViews>
    <sheetView workbookViewId="0">
      <selection activeCell="B16" sqref="B16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7" style="53" customWidth="1"/>
    <col min="10" max="10" width="17.5703125" bestFit="1" customWidth="1"/>
    <col min="11" max="11" width="10.42578125" bestFit="1" customWidth="1"/>
  </cols>
  <sheetData>
    <row r="1" spans="1:11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">
      <c r="A2" s="115" t="str">
        <f>Responses!A2</f>
        <v>RFP 730-16056 New Fire Sprinkler System at E. Cullen Administration Building &amp; Performance Hall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5.75" thickBot="1" x14ac:dyDescent="0.25">
      <c r="A3" s="54"/>
      <c r="B3" s="54"/>
      <c r="C3" s="54"/>
      <c r="D3" s="54"/>
      <c r="E3" s="54"/>
      <c r="F3" s="54"/>
      <c r="G3" s="54"/>
      <c r="H3" s="54"/>
      <c r="I3" s="54"/>
      <c r="J3" s="60"/>
      <c r="K3" s="60"/>
    </row>
    <row r="4" spans="1:11" ht="72.75" thickBot="1" x14ac:dyDescent="0.25">
      <c r="A4" s="6" t="s">
        <v>2</v>
      </c>
      <c r="B4" s="35" t="str">
        <f>'Technical Summary'!B4</f>
        <v>Evaluator 1</v>
      </c>
      <c r="C4" s="35" t="str">
        <f>'Technical Summary'!C4</f>
        <v>Evaluator 2</v>
      </c>
      <c r="D4" s="35" t="str">
        <f>'Technical Summary'!D4</f>
        <v>Evaluator 3</v>
      </c>
      <c r="E4" s="35" t="str">
        <f>'Technical Summary'!E4</f>
        <v>Evaluator 4</v>
      </c>
      <c r="F4" s="35" t="str">
        <f>'Technical Summary'!F4</f>
        <v>Evaluator 5</v>
      </c>
      <c r="G4" s="35" t="str">
        <f>'Technical Summary'!G4</f>
        <v>Evaluator 6</v>
      </c>
      <c r="H4" s="35" t="str">
        <f>'Technical Summary'!H4</f>
        <v>Evaluator 7</v>
      </c>
      <c r="I4" s="35" t="str">
        <f>'Technical Summary'!I4</f>
        <v>Evaluator 8</v>
      </c>
      <c r="J4" s="36" t="s">
        <v>3</v>
      </c>
      <c r="K4" s="5" t="s">
        <v>1</v>
      </c>
    </row>
    <row r="5" spans="1:11" ht="15" x14ac:dyDescent="0.2">
      <c r="A5" s="37" t="str">
        <f>Responses!A5</f>
        <v>Champion Life Safety Solutions</v>
      </c>
      <c r="B5" s="38">
        <f>'1'!I5</f>
        <v>52.9</v>
      </c>
      <c r="C5" s="39">
        <f>'2'!I5</f>
        <v>52.1</v>
      </c>
      <c r="D5" s="39">
        <f>'3'!I5</f>
        <v>0</v>
      </c>
      <c r="E5" s="39">
        <f>'4'!I5</f>
        <v>0</v>
      </c>
      <c r="F5" s="39">
        <f>'5'!I5</f>
        <v>0</v>
      </c>
      <c r="G5" s="39">
        <f>'6'!I5</f>
        <v>0</v>
      </c>
      <c r="H5" s="39">
        <f>'7'!I5</f>
        <v>34</v>
      </c>
      <c r="I5" s="78">
        <f>'8'!I5</f>
        <v>28</v>
      </c>
      <c r="J5" s="40">
        <f>AVERAGE(B5:I5)</f>
        <v>20.875</v>
      </c>
      <c r="K5" s="41">
        <f>RANK(J5,$J$5:$J$6,0)</f>
        <v>2</v>
      </c>
    </row>
    <row r="6" spans="1:11" ht="15" x14ac:dyDescent="0.2">
      <c r="A6" s="37" t="str">
        <f>Responses!A6</f>
        <v>Ranger Builders</v>
      </c>
      <c r="B6" s="38">
        <f>'1'!I6</f>
        <v>81.2</v>
      </c>
      <c r="C6" s="39">
        <f>'2'!I6</f>
        <v>81.900000000000006</v>
      </c>
      <c r="D6" s="39">
        <f>'3'!I6</f>
        <v>84.1</v>
      </c>
      <c r="E6" s="39">
        <f>'4'!I6</f>
        <v>66</v>
      </c>
      <c r="F6" s="39">
        <f>'5'!I6</f>
        <v>73.3</v>
      </c>
      <c r="G6" s="39">
        <f>'6'!I6</f>
        <v>74.800000000000011</v>
      </c>
      <c r="H6" s="39">
        <f>'7'!I6</f>
        <v>81</v>
      </c>
      <c r="I6" s="78">
        <f>'8'!I6</f>
        <v>68</v>
      </c>
      <c r="J6" s="40">
        <f>AVERAGE(B6:I6)</f>
        <v>76.287500000000009</v>
      </c>
      <c r="K6" s="41">
        <f>RANK(J6,$J$5:$J$6,0)</f>
        <v>1</v>
      </c>
    </row>
    <row r="8" spans="1:11" x14ac:dyDescent="0.2">
      <c r="F8" s="53"/>
      <c r="G8" s="53"/>
      <c r="H8" s="53"/>
      <c r="J8" s="53"/>
    </row>
    <row r="9" spans="1:11" x14ac:dyDescent="0.2">
      <c r="F9" s="53"/>
      <c r="G9" s="53"/>
      <c r="H9" s="53"/>
      <c r="J9" s="53"/>
    </row>
    <row r="11" spans="1:11" ht="15" x14ac:dyDescent="0.2">
      <c r="A11" s="61" t="s">
        <v>60</v>
      </c>
    </row>
    <row r="12" spans="1:11" ht="15" x14ac:dyDescent="0.2">
      <c r="A12" s="54"/>
    </row>
    <row r="13" spans="1:11" ht="15" x14ac:dyDescent="0.2">
      <c r="A13" s="61" t="s">
        <v>61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workbookViewId="0">
      <selection activeCell="N19" sqref="N19"/>
    </sheetView>
  </sheetViews>
  <sheetFormatPr defaultRowHeight="12.75" x14ac:dyDescent="0.2"/>
  <cols>
    <col min="1" max="1" width="2" style="53" customWidth="1"/>
    <col min="2" max="2" width="27.5703125" style="53" bestFit="1" customWidth="1"/>
    <col min="3" max="3" width="12" style="53" customWidth="1"/>
    <col min="4" max="5" width="10.7109375" style="53" customWidth="1"/>
    <col min="6" max="6" width="12.140625" style="53" customWidth="1"/>
    <col min="7" max="8" width="10.42578125" style="53" customWidth="1"/>
    <col min="9" max="9" width="11.42578125" style="53" customWidth="1"/>
    <col min="10" max="11" width="9" style="53" customWidth="1"/>
    <col min="12" max="12" width="11.42578125" style="53" customWidth="1"/>
    <col min="13" max="14" width="10" style="53" customWidth="1"/>
    <col min="15" max="15" width="11.42578125" style="53" customWidth="1"/>
    <col min="16" max="17" width="10" style="53" customWidth="1"/>
    <col min="18" max="18" width="11.42578125" style="53" customWidth="1"/>
    <col min="19" max="20" width="10" style="53" customWidth="1"/>
    <col min="21" max="16384" width="9.140625" style="53"/>
  </cols>
  <sheetData>
    <row r="1" spans="2:22" ht="15.75" x14ac:dyDescent="0.25">
      <c r="B1" s="120" t="s">
        <v>31</v>
      </c>
      <c r="C1" s="120"/>
      <c r="D1" s="120"/>
      <c r="E1" s="88" t="str">
        <f>[1]Cover!A6</f>
        <v>RFP 730-16056 New Fire Sprinkler System at E. Cullen Administration Building &amp; Performance Hall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2:22" ht="15.75" customHeight="1" x14ac:dyDescent="0.25">
      <c r="C2" s="88"/>
      <c r="D2" s="88"/>
      <c r="E2" s="88"/>
      <c r="F2" s="88"/>
      <c r="G2" s="88"/>
    </row>
    <row r="3" spans="2:22" ht="15" customHeight="1" x14ac:dyDescent="0.2">
      <c r="B3" s="89" t="s">
        <v>32</v>
      </c>
      <c r="C3" s="121" t="s">
        <v>33</v>
      </c>
      <c r="D3" s="121"/>
      <c r="E3" s="121"/>
      <c r="F3" s="121"/>
    </row>
    <row r="4" spans="2:22" ht="15" customHeight="1" x14ac:dyDescent="0.2">
      <c r="F4" s="90"/>
    </row>
    <row r="5" spans="2:22" ht="16.5" thickBot="1" x14ac:dyDescent="0.3">
      <c r="B5" s="90"/>
      <c r="C5" s="122" t="s">
        <v>34</v>
      </c>
      <c r="D5" s="122"/>
      <c r="E5" s="122"/>
      <c r="F5" s="122" t="s">
        <v>35</v>
      </c>
      <c r="G5" s="122"/>
      <c r="H5" s="122"/>
      <c r="I5" s="122" t="s">
        <v>36</v>
      </c>
      <c r="J5" s="122"/>
      <c r="K5" s="122"/>
      <c r="L5" s="122" t="s">
        <v>37</v>
      </c>
      <c r="M5" s="122"/>
      <c r="N5" s="122"/>
      <c r="O5" s="122" t="s">
        <v>38</v>
      </c>
      <c r="P5" s="122"/>
      <c r="Q5" s="122"/>
      <c r="R5" s="122" t="s">
        <v>39</v>
      </c>
      <c r="S5" s="122"/>
      <c r="T5" s="122"/>
    </row>
    <row r="6" spans="2:22" ht="108" customHeight="1" x14ac:dyDescent="0.2">
      <c r="B6" s="91"/>
      <c r="C6" s="131" t="s">
        <v>40</v>
      </c>
      <c r="D6" s="132"/>
      <c r="E6" s="133"/>
      <c r="F6" s="131" t="s">
        <v>41</v>
      </c>
      <c r="G6" s="132"/>
      <c r="H6" s="133"/>
      <c r="I6" s="131" t="s">
        <v>42</v>
      </c>
      <c r="J6" s="132"/>
      <c r="K6" s="133"/>
      <c r="L6" s="131" t="s">
        <v>43</v>
      </c>
      <c r="M6" s="132"/>
      <c r="N6" s="133"/>
      <c r="O6" s="131" t="s">
        <v>44</v>
      </c>
      <c r="P6" s="132"/>
      <c r="Q6" s="133"/>
      <c r="R6" s="131" t="s">
        <v>45</v>
      </c>
      <c r="S6" s="132"/>
      <c r="T6" s="133"/>
      <c r="U6" s="92" t="s">
        <v>10</v>
      </c>
    </row>
    <row r="7" spans="2:22" x14ac:dyDescent="0.2">
      <c r="B7" s="93" t="s">
        <v>4</v>
      </c>
      <c r="C7" s="94" t="s">
        <v>46</v>
      </c>
      <c r="D7" s="95" t="s">
        <v>47</v>
      </c>
      <c r="E7" s="96" t="s">
        <v>48</v>
      </c>
      <c r="F7" s="97" t="s">
        <v>46</v>
      </c>
      <c r="G7" s="98" t="s">
        <v>47</v>
      </c>
      <c r="H7" s="99" t="s">
        <v>48</v>
      </c>
      <c r="I7" s="97" t="s">
        <v>46</v>
      </c>
      <c r="J7" s="98" t="s">
        <v>47</v>
      </c>
      <c r="K7" s="99" t="s">
        <v>48</v>
      </c>
      <c r="L7" s="94"/>
      <c r="M7" s="95" t="s">
        <v>47</v>
      </c>
      <c r="N7" s="96" t="s">
        <v>48</v>
      </c>
      <c r="O7" s="94" t="s">
        <v>46</v>
      </c>
      <c r="P7" s="95" t="s">
        <v>47</v>
      </c>
      <c r="Q7" s="96" t="s">
        <v>48</v>
      </c>
      <c r="R7" s="94" t="s">
        <v>46</v>
      </c>
      <c r="S7" s="95" t="s">
        <v>47</v>
      </c>
      <c r="T7" s="96" t="s">
        <v>48</v>
      </c>
      <c r="U7" s="100"/>
    </row>
    <row r="8" spans="2:22" x14ac:dyDescent="0.2">
      <c r="B8" s="101" t="str">
        <f>'[1]RFP Submittal'!A4</f>
        <v>Champion Life Safety Solutions</v>
      </c>
      <c r="C8" s="102"/>
      <c r="D8" s="103">
        <v>5</v>
      </c>
      <c r="E8" s="104">
        <f>C8*D8</f>
        <v>0</v>
      </c>
      <c r="F8" s="105"/>
      <c r="G8" s="106">
        <v>5</v>
      </c>
      <c r="H8" s="107">
        <f>F8*G8</f>
        <v>0</v>
      </c>
      <c r="I8" s="105"/>
      <c r="J8" s="106">
        <v>3</v>
      </c>
      <c r="K8" s="107">
        <f>I8*J8</f>
        <v>0</v>
      </c>
      <c r="L8" s="102"/>
      <c r="M8" s="103">
        <v>2</v>
      </c>
      <c r="N8" s="104">
        <f>L8*M8</f>
        <v>0</v>
      </c>
      <c r="O8" s="102"/>
      <c r="P8" s="103">
        <v>4</v>
      </c>
      <c r="Q8" s="104">
        <f>O8*P8</f>
        <v>0</v>
      </c>
      <c r="R8" s="102"/>
      <c r="S8" s="103">
        <v>1</v>
      </c>
      <c r="T8" s="104">
        <f>R8*S8</f>
        <v>0</v>
      </c>
      <c r="U8" s="108">
        <f>N8+K8+H8+E8+Q8+T8</f>
        <v>0</v>
      </c>
    </row>
    <row r="9" spans="2:22" x14ac:dyDescent="0.2">
      <c r="B9" s="101" t="str">
        <f>'[1]RFP Submittal'!A5</f>
        <v>Ranger Builders</v>
      </c>
      <c r="C9" s="102"/>
      <c r="D9" s="103">
        <v>5</v>
      </c>
      <c r="E9" s="104">
        <f t="shared" ref="E9" si="0">C9*D9</f>
        <v>0</v>
      </c>
      <c r="F9" s="105"/>
      <c r="G9" s="106">
        <v>5</v>
      </c>
      <c r="H9" s="107">
        <f t="shared" ref="H9" si="1">F9*G9</f>
        <v>0</v>
      </c>
      <c r="I9" s="105"/>
      <c r="J9" s="106">
        <v>3</v>
      </c>
      <c r="K9" s="107">
        <f t="shared" ref="K9" si="2">I9*J9</f>
        <v>0</v>
      </c>
      <c r="L9" s="102"/>
      <c r="M9" s="103">
        <v>2</v>
      </c>
      <c r="N9" s="104">
        <f t="shared" ref="N9" si="3">L9*M9</f>
        <v>0</v>
      </c>
      <c r="O9" s="102"/>
      <c r="P9" s="103">
        <v>4</v>
      </c>
      <c r="Q9" s="104">
        <f t="shared" ref="Q9" si="4">O9*P9</f>
        <v>0</v>
      </c>
      <c r="R9" s="102"/>
      <c r="S9" s="103">
        <v>1</v>
      </c>
      <c r="T9" s="104">
        <f t="shared" ref="T9" si="5">R9*S9</f>
        <v>0</v>
      </c>
      <c r="U9" s="108">
        <f t="shared" ref="U9" si="6">N9+K9+H9+E9+Q9+T9</f>
        <v>0</v>
      </c>
    </row>
    <row r="10" spans="2:22" x14ac:dyDescent="0.2"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spans="2:22" x14ac:dyDescent="0.2">
      <c r="B11" s="138" t="s">
        <v>49</v>
      </c>
      <c r="C11" s="138"/>
      <c r="D11" s="138"/>
      <c r="E11" s="138"/>
      <c r="F11" s="109"/>
      <c r="G11" s="109" t="s">
        <v>50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spans="2:22" x14ac:dyDescent="0.2">
      <c r="B12" s="138"/>
      <c r="C12" s="138"/>
      <c r="D12" s="138"/>
      <c r="E12" s="138"/>
      <c r="F12" s="109"/>
      <c r="G12" s="109" t="s">
        <v>51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spans="2:22" x14ac:dyDescent="0.2">
      <c r="B13" s="138"/>
      <c r="C13" s="138"/>
      <c r="D13" s="138"/>
      <c r="E13" s="13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spans="2:22" ht="13.5" thickBot="1" x14ac:dyDescent="0.25">
      <c r="B14" s="139"/>
      <c r="C14" s="139"/>
      <c r="D14" s="139"/>
      <c r="E14" s="13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2:22" ht="13.5" thickTop="1" x14ac:dyDescent="0.2">
      <c r="B15" s="140" t="s">
        <v>52</v>
      </c>
      <c r="C15" s="141"/>
      <c r="D15" s="141"/>
      <c r="E15" s="142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spans="2:22" x14ac:dyDescent="0.2">
      <c r="B16" s="143" t="s">
        <v>53</v>
      </c>
      <c r="C16" s="144"/>
      <c r="D16" s="144"/>
      <c r="E16" s="145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</row>
    <row r="17" spans="2:21" ht="13.5" thickBot="1" x14ac:dyDescent="0.25">
      <c r="B17" s="129" t="s">
        <v>54</v>
      </c>
      <c r="C17" s="130"/>
      <c r="D17" s="130"/>
      <c r="E17" s="134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spans="2:21" x14ac:dyDescent="0.2">
      <c r="B18" s="129" t="s">
        <v>55</v>
      </c>
      <c r="C18" s="130"/>
      <c r="D18" s="130"/>
      <c r="E18" s="130"/>
      <c r="F18" s="123" t="s">
        <v>56</v>
      </c>
      <c r="G18" s="124"/>
      <c r="H18" s="124"/>
      <c r="I18" s="124"/>
      <c r="J18" s="124"/>
      <c r="K18" s="124"/>
      <c r="L18" s="125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2:21" ht="36" customHeight="1" thickBot="1" x14ac:dyDescent="0.3">
      <c r="B19" s="129" t="s">
        <v>57</v>
      </c>
      <c r="C19" s="130"/>
      <c r="D19" s="130"/>
      <c r="E19" s="130"/>
      <c r="F19" s="126"/>
      <c r="G19" s="127"/>
      <c r="H19" s="127"/>
      <c r="I19" s="127"/>
      <c r="J19" s="127"/>
      <c r="K19" s="127"/>
      <c r="L19" s="128"/>
      <c r="M19" s="110"/>
      <c r="N19" s="110"/>
      <c r="O19" s="110"/>
      <c r="P19" s="110"/>
      <c r="Q19" s="110"/>
      <c r="R19" s="110"/>
      <c r="S19" s="110"/>
      <c r="T19" s="110"/>
      <c r="U19" s="109"/>
    </row>
    <row r="20" spans="2:21" x14ac:dyDescent="0.2">
      <c r="B20" s="129" t="s">
        <v>58</v>
      </c>
      <c r="C20" s="130"/>
      <c r="D20" s="130"/>
      <c r="E20" s="134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</row>
    <row r="21" spans="2:21" ht="13.5" thickBot="1" x14ac:dyDescent="0.25">
      <c r="B21" s="135" t="s">
        <v>59</v>
      </c>
      <c r="C21" s="136"/>
      <c r="D21" s="136"/>
      <c r="E21" s="137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</row>
    <row r="22" spans="2:21" ht="13.5" thickTop="1" x14ac:dyDescent="0.2"/>
  </sheetData>
  <mergeCells count="23">
    <mergeCell ref="B20:E20"/>
    <mergeCell ref="B21:E21"/>
    <mergeCell ref="B11:E14"/>
    <mergeCell ref="B15:E15"/>
    <mergeCell ref="B16:E16"/>
    <mergeCell ref="B17:E17"/>
    <mergeCell ref="B18:E18"/>
    <mergeCell ref="F18:L19"/>
    <mergeCell ref="B19:E19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9"/>
  <sheetViews>
    <sheetView workbookViewId="0">
      <selection activeCell="A2" sqref="A2:I2"/>
    </sheetView>
  </sheetViews>
  <sheetFormatPr defaultRowHeight="12.75" x14ac:dyDescent="0.2"/>
  <cols>
    <col min="1" max="1" width="28.7109375" bestFit="1" customWidth="1"/>
    <col min="2" max="2" width="4.140625" bestFit="1" customWidth="1"/>
    <col min="3" max="4" width="5" bestFit="1" customWidth="1"/>
    <col min="5" max="5" width="4.140625" bestFit="1" customWidth="1"/>
    <col min="6" max="6" width="5" bestFit="1" customWidth="1"/>
    <col min="7" max="7" width="4.140625" style="53" customWidth="1"/>
    <col min="8" max="8" width="12.42578125" customWidth="1"/>
  </cols>
  <sheetData>
    <row r="1" spans="1:10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8"/>
      <c r="J1" s="18"/>
    </row>
    <row r="2" spans="1:10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  <c r="I2" s="115"/>
      <c r="J2" s="18"/>
    </row>
    <row r="3" spans="1:10" ht="15.75" thickBot="1" x14ac:dyDescent="0.25">
      <c r="A3" s="18"/>
      <c r="B3" s="18"/>
      <c r="C3" s="18"/>
      <c r="D3" s="18"/>
      <c r="E3" s="18"/>
      <c r="F3" s="18"/>
      <c r="H3" s="19"/>
      <c r="I3" s="18"/>
      <c r="J3" s="18"/>
    </row>
    <row r="4" spans="1:10" ht="75" thickTop="1" thickBot="1" x14ac:dyDescent="0.25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7" t="s">
        <v>21</v>
      </c>
      <c r="H4" s="62" t="s">
        <v>17</v>
      </c>
      <c r="I4" s="62" t="s">
        <v>10</v>
      </c>
      <c r="J4" s="22"/>
    </row>
    <row r="5" spans="1:10" ht="16.5" thickTop="1" x14ac:dyDescent="0.2">
      <c r="A5" s="59" t="str">
        <f>Responses!A5</f>
        <v>Champion Life Safety Solutions</v>
      </c>
      <c r="B5" s="79">
        <v>0</v>
      </c>
      <c r="C5" s="79">
        <v>21.5</v>
      </c>
      <c r="D5" s="79">
        <v>10.5</v>
      </c>
      <c r="E5" s="79">
        <v>6</v>
      </c>
      <c r="F5" s="79">
        <v>12</v>
      </c>
      <c r="G5" s="79">
        <v>2.9</v>
      </c>
      <c r="H5" s="23">
        <f>SUM(C5:G5)</f>
        <v>52.9</v>
      </c>
      <c r="I5" s="17">
        <f>SUM(B5:G5)</f>
        <v>52.9</v>
      </c>
      <c r="J5" s="22"/>
    </row>
    <row r="6" spans="1:10" ht="15" x14ac:dyDescent="0.2">
      <c r="A6" s="59" t="str">
        <f>Responses!A6</f>
        <v>Ranger Builders</v>
      </c>
      <c r="B6" s="79">
        <v>25</v>
      </c>
      <c r="C6" s="79">
        <v>20</v>
      </c>
      <c r="D6" s="79">
        <v>10.8</v>
      </c>
      <c r="E6" s="79">
        <v>7.2</v>
      </c>
      <c r="F6" s="79">
        <v>15.2</v>
      </c>
      <c r="G6" s="79">
        <v>3</v>
      </c>
      <c r="H6" s="58">
        <f t="shared" ref="H6" si="0">SUM(C6:G6)</f>
        <v>56.2</v>
      </c>
      <c r="I6" s="17">
        <f t="shared" ref="I6" si="1">SUM(B6:G6)</f>
        <v>81.2</v>
      </c>
      <c r="J6" s="18"/>
    </row>
    <row r="7" spans="1:10" x14ac:dyDescent="0.2">
      <c r="J7" s="43"/>
    </row>
    <row r="8" spans="1:10" x14ac:dyDescent="0.2">
      <c r="J8" s="43"/>
    </row>
    <row r="9" spans="1:10" x14ac:dyDescent="0.2">
      <c r="A9" s="18"/>
      <c r="J9" s="43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"/>
  <sheetViews>
    <sheetView workbookViewId="0">
      <selection activeCell="B6" sqref="B6"/>
    </sheetView>
  </sheetViews>
  <sheetFormatPr defaultRowHeight="12.75" x14ac:dyDescent="0.2"/>
  <cols>
    <col min="1" max="1" width="28.7109375" bestFit="1" customWidth="1"/>
    <col min="2" max="2" width="4.140625" bestFit="1" customWidth="1"/>
    <col min="3" max="3" width="5" bestFit="1" customWidth="1"/>
    <col min="4" max="5" width="4.140625" bestFit="1" customWidth="1"/>
    <col min="6" max="6" width="5" bestFit="1" customWidth="1"/>
    <col min="7" max="7" width="4.14062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43"/>
      <c r="B3" s="43"/>
      <c r="C3" s="43"/>
      <c r="D3" s="43"/>
      <c r="E3" s="43"/>
      <c r="F3" s="43"/>
      <c r="G3" s="44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83">
        <v>0</v>
      </c>
      <c r="C5" s="83">
        <v>20.5</v>
      </c>
      <c r="D5" s="83">
        <v>9.6000000000000014</v>
      </c>
      <c r="E5" s="83">
        <v>6</v>
      </c>
      <c r="F5" s="83">
        <v>12.4</v>
      </c>
      <c r="G5" s="83">
        <v>3.6</v>
      </c>
      <c r="H5" s="58">
        <f>SUM(C5:G5)</f>
        <v>52.1</v>
      </c>
      <c r="I5" s="17">
        <f>SUM(B5:G5)</f>
        <v>52.1</v>
      </c>
    </row>
    <row r="6" spans="1:9" ht="15" x14ac:dyDescent="0.2">
      <c r="A6" s="59" t="str">
        <f>Responses!A6</f>
        <v>Ranger Builders</v>
      </c>
      <c r="B6" s="83">
        <v>25</v>
      </c>
      <c r="C6" s="83">
        <v>19.5</v>
      </c>
      <c r="D6" s="83">
        <v>9</v>
      </c>
      <c r="E6" s="83">
        <v>8.1999999999999993</v>
      </c>
      <c r="F6" s="83">
        <v>16</v>
      </c>
      <c r="G6" s="83">
        <v>4.2</v>
      </c>
      <c r="H6" s="58">
        <f t="shared" ref="H6" si="0">SUM(C6:G6)</f>
        <v>56.900000000000006</v>
      </c>
      <c r="I6" s="17">
        <f t="shared" ref="I6" si="1">SUM(B6:G6)</f>
        <v>81.900000000000006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"/>
  <sheetViews>
    <sheetView workbookViewId="0">
      <selection activeCell="D12" sqref="D12:D13"/>
    </sheetView>
  </sheetViews>
  <sheetFormatPr defaultRowHeight="12.75" x14ac:dyDescent="0.2"/>
  <cols>
    <col min="1" max="1" width="28.7109375" bestFit="1" customWidth="1"/>
    <col min="2" max="2" width="7" bestFit="1" customWidth="1"/>
    <col min="3" max="3" width="4.140625" bestFit="1" customWidth="1"/>
    <col min="4" max="4" width="6.42578125" bestFit="1" customWidth="1"/>
    <col min="5" max="6" width="4.140625" bestFit="1" customWidth="1"/>
    <col min="7" max="7" width="5.14062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45"/>
      <c r="B3" s="45"/>
      <c r="C3" s="45"/>
      <c r="D3" s="45"/>
      <c r="E3" s="45"/>
      <c r="F3" s="45"/>
      <c r="G3" s="46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16">
        <v>0</v>
      </c>
      <c r="C5" s="64">
        <v>0</v>
      </c>
      <c r="D5" s="64">
        <v>0</v>
      </c>
      <c r="E5" s="64">
        <v>0</v>
      </c>
      <c r="F5" s="64">
        <v>0</v>
      </c>
      <c r="G5" s="77">
        <v>0</v>
      </c>
      <c r="H5" s="58">
        <f>SUM(C5:G5)</f>
        <v>0</v>
      </c>
      <c r="I5" s="17">
        <f>SUM(B5:G5)</f>
        <v>0</v>
      </c>
    </row>
    <row r="6" spans="1:9" ht="15" x14ac:dyDescent="0.2">
      <c r="A6" s="59" t="str">
        <f>Responses!A6</f>
        <v>Ranger Builders</v>
      </c>
      <c r="B6" s="16">
        <v>25</v>
      </c>
      <c r="C6" s="64">
        <v>21</v>
      </c>
      <c r="D6" s="64">
        <v>12.600000000000001</v>
      </c>
      <c r="E6" s="64">
        <v>8</v>
      </c>
      <c r="F6" s="64">
        <v>14</v>
      </c>
      <c r="G6" s="77">
        <v>3.5</v>
      </c>
      <c r="H6" s="58">
        <f t="shared" ref="H6" si="0">SUM(C6:G6)</f>
        <v>59.1</v>
      </c>
      <c r="I6" s="17">
        <f t="shared" ref="I6" si="1">SUM(B6:G6)</f>
        <v>84.1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6"/>
  <sheetViews>
    <sheetView workbookViewId="0">
      <selection activeCell="A42" sqref="A42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710937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47"/>
      <c r="B3" s="47"/>
      <c r="C3" s="47"/>
      <c r="D3" s="47"/>
      <c r="E3" s="47"/>
      <c r="F3" s="47"/>
      <c r="G3" s="48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83">
        <v>0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58">
        <f>SUM(C5:G5)</f>
        <v>0</v>
      </c>
      <c r="I5" s="17">
        <f>SUM(B5:G5)</f>
        <v>0</v>
      </c>
    </row>
    <row r="6" spans="1:9" ht="15" x14ac:dyDescent="0.2">
      <c r="A6" s="59" t="str">
        <f>Responses!A6</f>
        <v>Ranger Builders</v>
      </c>
      <c r="B6" s="83">
        <v>25</v>
      </c>
      <c r="C6" s="83">
        <v>12.5</v>
      </c>
      <c r="D6" s="83">
        <v>7.5</v>
      </c>
      <c r="E6" s="83">
        <v>6</v>
      </c>
      <c r="F6" s="83">
        <v>12</v>
      </c>
      <c r="G6" s="83">
        <v>3</v>
      </c>
      <c r="H6" s="58">
        <f t="shared" ref="H6" si="0">SUM(C6:G6)</f>
        <v>41</v>
      </c>
      <c r="I6" s="17">
        <f t="shared" ref="I6" si="1">SUM(B6:G6)</f>
        <v>66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6"/>
  <sheetViews>
    <sheetView workbookViewId="0">
      <selection activeCell="B6" sqref="B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710937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49"/>
      <c r="B3" s="49"/>
      <c r="C3" s="49"/>
      <c r="D3" s="49"/>
      <c r="E3" s="49"/>
      <c r="F3" s="49"/>
      <c r="G3" s="50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84">
        <v>0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58">
        <f>SUM(C5:G5)</f>
        <v>0</v>
      </c>
      <c r="I5" s="17">
        <f>SUM(B5:G5)</f>
        <v>0</v>
      </c>
    </row>
    <row r="6" spans="1:9" ht="15" x14ac:dyDescent="0.2">
      <c r="A6" s="59" t="str">
        <f>Responses!A6</f>
        <v>Ranger Builders</v>
      </c>
      <c r="B6" s="84">
        <v>25</v>
      </c>
      <c r="C6" s="87">
        <v>15</v>
      </c>
      <c r="D6" s="87">
        <v>9</v>
      </c>
      <c r="E6" s="87">
        <v>7</v>
      </c>
      <c r="F6" s="87">
        <v>14</v>
      </c>
      <c r="G6" s="87">
        <v>3.3</v>
      </c>
      <c r="H6" s="58">
        <f t="shared" ref="H6" si="0">SUM(C6:G6)</f>
        <v>48.3</v>
      </c>
      <c r="I6" s="17">
        <f t="shared" ref="I6" si="1">SUM(B6:G6)</f>
        <v>73.3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"/>
  <sheetViews>
    <sheetView workbookViewId="0">
      <selection activeCell="N42" sqref="N42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6.710937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51"/>
      <c r="B3" s="51"/>
      <c r="C3" s="51"/>
      <c r="D3" s="51"/>
      <c r="E3" s="51"/>
      <c r="F3" s="51"/>
      <c r="G3" s="52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85">
        <v>0</v>
      </c>
      <c r="C5" s="85">
        <v>0</v>
      </c>
      <c r="D5" s="85">
        <v>0</v>
      </c>
      <c r="E5" s="85">
        <v>0</v>
      </c>
      <c r="F5" s="85">
        <v>0</v>
      </c>
      <c r="G5" s="85">
        <v>0</v>
      </c>
      <c r="H5" s="58">
        <f>SUM(C5:G5)</f>
        <v>0</v>
      </c>
      <c r="I5" s="17">
        <f>SUM(B5:G5)</f>
        <v>0</v>
      </c>
    </row>
    <row r="6" spans="1:9" ht="15" x14ac:dyDescent="0.2">
      <c r="A6" s="59" t="str">
        <f>Responses!A6</f>
        <v>Ranger Builders</v>
      </c>
      <c r="B6" s="85">
        <v>25</v>
      </c>
      <c r="C6" s="85">
        <v>17</v>
      </c>
      <c r="D6" s="85">
        <v>10.199999999999999</v>
      </c>
      <c r="E6" s="85">
        <v>6.4</v>
      </c>
      <c r="F6" s="85">
        <v>12.8</v>
      </c>
      <c r="G6" s="85">
        <v>3.4</v>
      </c>
      <c r="H6" s="58">
        <f t="shared" ref="H6" si="0">SUM(C6:G6)</f>
        <v>49.800000000000004</v>
      </c>
      <c r="I6" s="17">
        <f t="shared" ref="I6" si="1">SUM(B6:G6)</f>
        <v>74.800000000000011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6"/>
  <sheetViews>
    <sheetView workbookViewId="0">
      <selection activeCell="N37" sqref="N37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6.7109375" bestFit="1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A3" s="53"/>
      <c r="B3" s="53"/>
      <c r="C3" s="53"/>
      <c r="D3" s="53"/>
      <c r="E3" s="53"/>
      <c r="F3" s="53"/>
      <c r="G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86">
        <v>0</v>
      </c>
      <c r="C5" s="86">
        <v>15</v>
      </c>
      <c r="D5" s="86">
        <v>6</v>
      </c>
      <c r="E5" s="86">
        <v>4</v>
      </c>
      <c r="F5" s="86">
        <v>8</v>
      </c>
      <c r="G5" s="86">
        <v>1</v>
      </c>
      <c r="H5" s="58">
        <f>SUM(C5:G5)</f>
        <v>34</v>
      </c>
      <c r="I5" s="17">
        <f>SUM(B5:G5)</f>
        <v>34</v>
      </c>
    </row>
    <row r="6" spans="1:9" ht="15" x14ac:dyDescent="0.2">
      <c r="A6" s="59" t="str">
        <f>Responses!A6</f>
        <v>Ranger Builders</v>
      </c>
      <c r="B6" s="86">
        <v>25</v>
      </c>
      <c r="C6" s="86">
        <v>25</v>
      </c>
      <c r="D6" s="86">
        <v>12</v>
      </c>
      <c r="E6" s="86">
        <v>6</v>
      </c>
      <c r="F6" s="86">
        <v>12</v>
      </c>
      <c r="G6" s="86">
        <v>1</v>
      </c>
      <c r="H6" s="58">
        <f t="shared" ref="H6" si="0">SUM(C6:G6)</f>
        <v>56</v>
      </c>
      <c r="I6" s="17">
        <f t="shared" ref="I6" si="1">SUM(B6:G6)</f>
        <v>81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"/>
  <sheetViews>
    <sheetView tabSelected="1" workbookViewId="0">
      <selection activeCell="G22" sqref="G22"/>
    </sheetView>
  </sheetViews>
  <sheetFormatPr defaultRowHeight="12.75" x14ac:dyDescent="0.2"/>
  <cols>
    <col min="1" max="1" width="28.7109375" style="53" bestFit="1" customWidth="1"/>
    <col min="2" max="2" width="7" style="53" bestFit="1" customWidth="1"/>
    <col min="3" max="6" width="4.140625" style="53" bestFit="1" customWidth="1"/>
    <col min="7" max="7" width="6.7109375" style="53" bestFit="1" customWidth="1"/>
    <col min="8" max="16384" width="9.140625" style="53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</row>
    <row r="2" spans="1:9" ht="12.75" customHeight="1" x14ac:dyDescent="0.2">
      <c r="A2" s="115" t="str">
        <f>Responses!A2</f>
        <v>RFP 730-16056 New Fire Sprinkler System at E. Cullen Administration Building &amp; Performance Hall</v>
      </c>
      <c r="B2" s="115"/>
      <c r="C2" s="115"/>
      <c r="D2" s="115"/>
      <c r="E2" s="115"/>
      <c r="F2" s="115"/>
      <c r="G2" s="115"/>
      <c r="H2" s="115"/>
    </row>
    <row r="3" spans="1:9" ht="15.75" thickBot="1" x14ac:dyDescent="0.25">
      <c r="G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21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Champion Life Safety Solutions</v>
      </c>
      <c r="B5" s="16">
        <v>0</v>
      </c>
      <c r="C5" s="64">
        <v>15</v>
      </c>
      <c r="D5" s="64">
        <v>3</v>
      </c>
      <c r="E5" s="64">
        <v>2</v>
      </c>
      <c r="F5" s="64">
        <v>8</v>
      </c>
      <c r="G5" s="77">
        <v>0</v>
      </c>
      <c r="H5" s="58">
        <f>SUM(C5:G5)</f>
        <v>28</v>
      </c>
      <c r="I5" s="17">
        <f>SUM(B5:G5)</f>
        <v>28</v>
      </c>
    </row>
    <row r="6" spans="1:9" ht="15" x14ac:dyDescent="0.2">
      <c r="A6" s="59" t="str">
        <f>Responses!A6</f>
        <v>Ranger Builders</v>
      </c>
      <c r="B6" s="16">
        <v>25</v>
      </c>
      <c r="C6" s="64">
        <v>20</v>
      </c>
      <c r="D6" s="64">
        <v>6</v>
      </c>
      <c r="E6" s="64">
        <v>4</v>
      </c>
      <c r="F6" s="64">
        <v>12</v>
      </c>
      <c r="G6" s="77">
        <v>1</v>
      </c>
      <c r="H6" s="58">
        <f t="shared" ref="H6" si="0">SUM(C6:G6)</f>
        <v>43</v>
      </c>
      <c r="I6" s="17">
        <f t="shared" ref="I6" si="1">SUM(B6:G6)</f>
        <v>68</v>
      </c>
    </row>
  </sheetData>
  <mergeCells count="2">
    <mergeCell ref="A1:G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Summary</vt:lpstr>
      <vt:lpstr>Pricing Score Calculation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2017-07-17T21:56:20Z</dcterms:modified>
</cp:coreProperties>
</file>