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20" yWindow="555" windowWidth="17115" windowHeight="9855" tabRatio="693" activeTab="5"/>
  </bookViews>
  <sheets>
    <sheet name="1" sheetId="2" r:id="rId1"/>
    <sheet name="2" sheetId="3" r:id="rId2"/>
    <sheet name="3" sheetId="5" r:id="rId3"/>
    <sheet name="4" sheetId="9" r:id="rId4"/>
    <sheet name="5" sheetId="10" r:id="rId5"/>
    <sheet name="7" sheetId="4" r:id="rId6"/>
    <sheet name="6" sheetId="11" r:id="rId7"/>
    <sheet name="Technical" sheetId="12" r:id="rId8"/>
    <sheet name="Non-Technical" sheetId="6" r:id="rId9"/>
    <sheet name="Summary" sheetId="7" r:id="rId10"/>
    <sheet name="Evaluation Matrix" sheetId="13" r:id="rId11"/>
  </sheets>
  <externalReferences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Z9" i="13" l="1"/>
  <c r="W9" i="13"/>
  <c r="T9" i="13"/>
  <c r="Q9" i="13"/>
  <c r="N9" i="13"/>
  <c r="K9" i="13"/>
  <c r="H9" i="13"/>
  <c r="E9" i="13"/>
  <c r="AA9" i="13" s="1"/>
  <c r="B9" i="13"/>
  <c r="Z8" i="13"/>
  <c r="W8" i="13"/>
  <c r="T8" i="13"/>
  <c r="Q8" i="13"/>
  <c r="N8" i="13"/>
  <c r="K8" i="13"/>
  <c r="H8" i="13"/>
  <c r="E8" i="13"/>
  <c r="AA8" i="13" s="1"/>
  <c r="B8" i="13"/>
  <c r="E1" i="13"/>
  <c r="H6" i="7" l="1"/>
  <c r="H5" i="7"/>
  <c r="B6" i="6" l="1"/>
  <c r="B5" i="6"/>
  <c r="H6" i="12"/>
  <c r="H5" i="12"/>
  <c r="R5" i="4"/>
  <c r="P5" i="4"/>
  <c r="R4" i="4"/>
  <c r="P4" i="4"/>
  <c r="G6" i="12"/>
  <c r="F6" i="12"/>
  <c r="E6" i="12"/>
  <c r="D6" i="12"/>
  <c r="C6" i="12"/>
  <c r="I6" i="12" s="1"/>
  <c r="B6" i="12"/>
  <c r="A6" i="12"/>
  <c r="G5" i="12"/>
  <c r="F5" i="12"/>
  <c r="E5" i="12"/>
  <c r="D5" i="12"/>
  <c r="C5" i="12"/>
  <c r="B5" i="12"/>
  <c r="A5" i="12"/>
  <c r="I5" i="12" l="1"/>
  <c r="J6" i="12" s="1"/>
  <c r="J5" i="12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J6" i="7" s="1"/>
  <c r="C5" i="6"/>
  <c r="A6" i="7"/>
  <c r="A5" i="7"/>
  <c r="A6" i="6"/>
  <c r="A5" i="6"/>
  <c r="D6" i="6" l="1"/>
  <c r="J5" i="7"/>
  <c r="D5" i="6"/>
  <c r="D6" i="7"/>
  <c r="D5" i="7"/>
  <c r="C6" i="7"/>
  <c r="C5" i="7"/>
  <c r="B6" i="7"/>
  <c r="B5" i="7"/>
  <c r="I6" i="7" l="1"/>
  <c r="K6" i="7" s="1"/>
  <c r="I5" i="7"/>
  <c r="K5" i="7" s="1"/>
  <c r="L5" i="7" l="1"/>
  <c r="L6" i="7"/>
</calcChain>
</file>

<file path=xl/sharedStrings.xml><?xml version="1.0" encoding="utf-8"?>
<sst xmlns="http://schemas.openxmlformats.org/spreadsheetml/2006/main" count="182" uniqueCount="56">
  <si>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</si>
  <si>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</si>
  <si>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</si>
  <si>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</si>
  <si>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</si>
  <si>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</si>
  <si>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</si>
  <si>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</si>
  <si>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</si>
  <si>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</si>
  <si>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</si>
  <si>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</si>
  <si>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</si>
  <si>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</si>
  <si>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</si>
  <si>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</si>
  <si>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</si>
  <si>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</si>
  <si>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</si>
  <si>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</si>
  <si>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</si>
  <si>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</si>
  <si>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</si>
  <si>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</si>
  <si>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Criteria 7</t>
  </si>
  <si>
    <t>Criteria 8</t>
  </si>
  <si>
    <t>SouthWaste</t>
  </si>
  <si>
    <t>Waste Water Transport Services</t>
  </si>
  <si>
    <t>technical score</t>
  </si>
  <si>
    <t>Nontechnical score</t>
  </si>
  <si>
    <t>RFP730-16069 Interceptor Service Contract</t>
  </si>
  <si>
    <t>RESPONDENT EVALUATION MATRIX</t>
  </si>
  <si>
    <t>Evaluator Name:</t>
  </si>
  <si>
    <t>Name</t>
  </si>
  <si>
    <t xml:space="preserve">Criteria 1 </t>
  </si>
  <si>
    <t>Unit cost for grease trap waste disposal</t>
  </si>
  <si>
    <t xml:space="preserve">Unit cost for lint trap waste disposal </t>
  </si>
  <si>
    <t xml:space="preserve">Unit cost for grit trap waste disposal </t>
  </si>
  <si>
    <t xml:space="preserve">Cost for hydro-blasting (minimum if applicable) </t>
  </si>
  <si>
    <t xml:space="preserve">Compliance with TCEQ and COH regulations  </t>
  </si>
  <si>
    <t xml:space="preserve">References </t>
  </si>
  <si>
    <t xml:space="preserve">Equipment and clarity of field procedures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</si>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</sst>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68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19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19" fillId="4" borderId="7" applyNumberFormat="0" applyFont="0" applyAlignment="0" applyProtection="0"/>
    <xf numFmtId="0" fontId="7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0" fillId="0" borderId="0" xfId="0" applyBorder="1"/>
    <xf numFmtId="0" fontId="17" fillId="0" borderId="0" xfId="0" applyFont="1" applyBorder="1" applyAlignment="1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3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1" fillId="3" borderId="16" xfId="97" applyFont="1" applyFill="1" applyBorder="1" applyAlignment="1">
      <alignment horizontal="center"/>
    </xf>
    <xf numFmtId="0" fontId="40" fillId="0" borderId="16" xfId="97" applyFont="1" applyBorder="1" applyAlignment="1">
      <alignment horizontal="center"/>
    </xf>
    <xf numFmtId="0" fontId="42" fillId="0" borderId="0" xfId="0" applyFont="1"/>
    <xf numFmtId="0" fontId="42" fillId="0" borderId="0" xfId="0" applyFont="1"/>
    <xf numFmtId="0" fontId="42" fillId="0" borderId="0" xfId="0" applyFont="1"/>
    <xf numFmtId="0" fontId="42" fillId="0" borderId="0" xfId="0" applyFont="1"/>
    <xf numFmtId="0" fontId="42" fillId="0" borderId="0" xfId="0" applyFont="1"/>
    <xf numFmtId="0" fontId="42" fillId="0" borderId="0" xfId="0" applyFont="1"/>
    <xf numFmtId="0" fontId="42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0" fillId="0" borderId="0" xfId="0"/>
    <xf numFmtId="0" fontId="42" fillId="0" borderId="0" xfId="0" applyFont="1"/>
    <xf numFmtId="0" fontId="42" fillId="26" borderId="0" xfId="0" applyFont="1" applyFill="1"/>
    <xf numFmtId="0" fontId="42" fillId="0" borderId="0" xfId="0" applyFont="1"/>
    <xf numFmtId="0" fontId="42" fillId="26" borderId="0" xfId="0" applyFont="1" applyFill="1"/>
    <xf numFmtId="0" fontId="42" fillId="0" borderId="0" xfId="0" applyFont="1"/>
    <xf numFmtId="0" fontId="42" fillId="26" borderId="0" xfId="0" applyFont="1" applyFill="1"/>
    <xf numFmtId="0" fontId="42" fillId="0" borderId="0" xfId="0" applyFont="1"/>
    <xf numFmtId="0" fontId="42" fillId="26" borderId="0" xfId="0" applyFont="1" applyFill="1"/>
    <xf numFmtId="0" fontId="42" fillId="0" borderId="0" xfId="0" applyFont="1"/>
    <xf numFmtId="0" fontId="42" fillId="26" borderId="0" xfId="0" applyFont="1" applyFill="1"/>
    <xf numFmtId="0" fontId="42" fillId="0" borderId="0" xfId="0" applyFont="1"/>
    <xf numFmtId="0" fontId="42" fillId="26" borderId="0" xfId="0" applyFont="1" applyFill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42" fillId="0" borderId="0" xfId="0" applyFont="1"/>
    <xf numFmtId="0" fontId="42" fillId="26" borderId="0" xfId="0" applyFont="1" applyFill="1"/>
    <xf numFmtId="0" fontId="17" fillId="0" borderId="0" xfId="0" applyFont="1" applyAlignment="1"/>
    <xf numFmtId="0" fontId="46" fillId="0" borderId="0" xfId="0" applyFont="1"/>
    <xf numFmtId="0" fontId="42" fillId="0" borderId="0" xfId="4" applyFont="1" applyAlignment="1">
      <alignment horizontal="center"/>
    </xf>
    <xf numFmtId="0" fontId="40" fillId="26" borderId="21" xfId="4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1" fillId="0" borderId="0" xfId="4" applyFont="1" applyAlignment="1">
      <alignment horizontal="center"/>
    </xf>
    <xf numFmtId="0" fontId="40" fillId="26" borderId="22" xfId="4" applyFont="1" applyFill="1" applyBorder="1" applyAlignment="1">
      <alignment horizontal="center"/>
    </xf>
    <xf numFmtId="0" fontId="40" fillId="0" borderId="23" xfId="4" applyFont="1" applyFill="1" applyBorder="1" applyAlignment="1">
      <alignment horizontal="center"/>
    </xf>
    <xf numFmtId="0" fontId="40" fillId="26" borderId="24" xfId="4" applyFont="1" applyFill="1" applyBorder="1" applyAlignment="1">
      <alignment horizontal="center"/>
    </xf>
    <xf numFmtId="0" fontId="41" fillId="26" borderId="22" xfId="4" applyFont="1" applyFill="1" applyBorder="1" applyAlignment="1">
      <alignment horizontal="center"/>
    </xf>
    <xf numFmtId="0" fontId="41" fillId="0" borderId="23" xfId="4" applyFont="1" applyFill="1" applyBorder="1" applyAlignment="1">
      <alignment horizontal="center"/>
    </xf>
    <xf numFmtId="0" fontId="41" fillId="26" borderId="24" xfId="4" applyFont="1" applyFill="1" applyBorder="1" applyAlignment="1">
      <alignment horizontal="center"/>
    </xf>
    <xf numFmtId="0" fontId="48" fillId="0" borderId="25" xfId="4" applyFont="1" applyBorder="1" applyAlignment="1">
      <alignment horizontal="center"/>
    </xf>
    <xf numFmtId="0" fontId="19" fillId="0" borderId="26" xfId="88" applyFont="1" applyFill="1" applyBorder="1" applyAlignment="1">
      <alignment horizontal="center"/>
    </xf>
    <xf numFmtId="0" fontId="42" fillId="27" borderId="27" xfId="4" applyFont="1" applyFill="1" applyBorder="1" applyAlignment="1" applyProtection="1">
      <alignment horizontal="center"/>
      <protection locked="0"/>
    </xf>
    <xf numFmtId="0" fontId="42" fillId="0" borderId="28" xfId="4" applyFont="1" applyFill="1" applyBorder="1" applyAlignment="1">
      <alignment horizontal="center"/>
    </xf>
    <xf numFmtId="0" fontId="42" fillId="26" borderId="6" xfId="4" applyFont="1" applyFill="1" applyBorder="1" applyAlignment="1">
      <alignment horizontal="center"/>
    </xf>
    <xf numFmtId="0" fontId="48" fillId="0" borderId="28" xfId="4" applyFont="1" applyFill="1" applyBorder="1" applyAlignment="1">
      <alignment horizontal="center"/>
    </xf>
    <xf numFmtId="0" fontId="48" fillId="26" borderId="6" xfId="4" applyFont="1" applyFill="1" applyBorder="1" applyAlignment="1">
      <alignment horizontal="center"/>
    </xf>
    <xf numFmtId="0" fontId="48" fillId="26" borderId="25" xfId="4" applyFont="1" applyFill="1" applyBorder="1" applyAlignment="1">
      <alignment horizontal="center"/>
    </xf>
    <xf numFmtId="0" fontId="48" fillId="26" borderId="29" xfId="4" applyFont="1" applyFill="1" applyBorder="1" applyAlignment="1">
      <alignment horizontal="center"/>
    </xf>
    <xf numFmtId="0" fontId="19" fillId="0" borderId="0" xfId="0" applyFont="1"/>
    <xf numFmtId="0" fontId="0" fillId="26" borderId="0" xfId="0" applyFill="1"/>
    <xf numFmtId="0" fontId="40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1" fillId="0" borderId="16" xfId="97" applyFont="1" applyBorder="1" applyAlignment="1">
      <alignment horizontal="center"/>
    </xf>
    <xf numFmtId="0" fontId="40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9" fillId="0" borderId="34" xfId="0" applyFont="1" applyBorder="1" applyAlignment="1">
      <alignment horizontal="left"/>
    </xf>
    <xf numFmtId="0" fontId="19" fillId="0" borderId="35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40" fillId="0" borderId="18" xfId="4" applyFont="1" applyFill="1" applyBorder="1" applyAlignment="1">
      <alignment horizontal="center" vertical="center" wrapText="1"/>
    </xf>
    <xf numFmtId="0" fontId="40" fillId="0" borderId="19" xfId="4" applyFont="1" applyFill="1" applyBorder="1" applyAlignment="1">
      <alignment horizontal="center" vertical="center" wrapText="1"/>
    </xf>
    <xf numFmtId="0" fontId="40" fillId="0" borderId="20" xfId="4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 wrapText="1"/>
    </xf>
    <xf numFmtId="0" fontId="49" fillId="0" borderId="30" xfId="0" applyFont="1" applyBorder="1" applyAlignment="1">
      <alignment horizontal="center" vertical="top" wrapText="1"/>
    </xf>
    <xf numFmtId="0" fontId="49" fillId="26" borderId="31" xfId="0" applyFont="1" applyFill="1" applyBorder="1" applyAlignment="1">
      <alignment horizontal="center"/>
    </xf>
    <xf numFmtId="0" fontId="49" fillId="26" borderId="32" xfId="0" applyFont="1" applyFill="1" applyBorder="1" applyAlignment="1">
      <alignment horizontal="center"/>
    </xf>
    <xf numFmtId="0" fontId="49" fillId="26" borderId="33" xfId="0" applyFont="1" applyFill="1" applyBorder="1" applyAlignment="1">
      <alignment horizontal="center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46" fillId="26" borderId="0" xfId="0" applyFont="1" applyFill="1" applyBorder="1" applyAlignment="1">
      <alignment horizontal="center"/>
    </xf>
  </cellXfs>
  <cellStyles count="168">
    <cellStyle name="20% - Accent1 2" xfId="48"/>
    <cellStyle name="20% - Accent1 3" xfId="6"/>
    <cellStyle name="20% - Accent1 4" xfId="101"/>
    <cellStyle name="20% - Accent2 2" xfId="49"/>
    <cellStyle name="20% - Accent2 3" xfId="7"/>
    <cellStyle name="20% - Accent2 4" xfId="102"/>
    <cellStyle name="20% - Accent3 2" xfId="50"/>
    <cellStyle name="20% - Accent3 3" xfId="8"/>
    <cellStyle name="20% - Accent3 4" xfId="103"/>
    <cellStyle name="20% - Accent4 2" xfId="51"/>
    <cellStyle name="20% - Accent4 3" xfId="9"/>
    <cellStyle name="20% - Accent4 4" xfId="104"/>
    <cellStyle name="20% - Accent5 2" xfId="52"/>
    <cellStyle name="20% - Accent5 3" xfId="10"/>
    <cellStyle name="20% - Accent5 4" xfId="105"/>
    <cellStyle name="20% - Accent6 2" xfId="53"/>
    <cellStyle name="20% - Accent6 3" xfId="11"/>
    <cellStyle name="20% - Accent6 4" xfId="106"/>
    <cellStyle name="40% - Accent1 2" xfId="54"/>
    <cellStyle name="40% - Accent1 3" xfId="12"/>
    <cellStyle name="40% - Accent1 4" xfId="107"/>
    <cellStyle name="40% - Accent2 2" xfId="55"/>
    <cellStyle name="40% - Accent2 3" xfId="13"/>
    <cellStyle name="40% - Accent2 4" xfId="108"/>
    <cellStyle name="40% - Accent3 2" xfId="56"/>
    <cellStyle name="40% - Accent3 3" xfId="14"/>
    <cellStyle name="40% - Accent3 4" xfId="109"/>
    <cellStyle name="40% - Accent4 2" xfId="57"/>
    <cellStyle name="40% - Accent4 3" xfId="15"/>
    <cellStyle name="40% - Accent4 4" xfId="110"/>
    <cellStyle name="40% - Accent5 2" xfId="58"/>
    <cellStyle name="40% - Accent5 3" xfId="16"/>
    <cellStyle name="40% - Accent5 4" xfId="111"/>
    <cellStyle name="40% - Accent6 2" xfId="59"/>
    <cellStyle name="40% - Accent6 3" xfId="17"/>
    <cellStyle name="40% - Accent6 4" xfId="112"/>
    <cellStyle name="60% - Accent1 2" xfId="60"/>
    <cellStyle name="60% - Accent1 3" xfId="18"/>
    <cellStyle name="60% - Accent1 4" xfId="113"/>
    <cellStyle name="60% - Accent2 2" xfId="61"/>
    <cellStyle name="60% - Accent2 3" xfId="19"/>
    <cellStyle name="60% - Accent2 4" xfId="114"/>
    <cellStyle name="60% - Accent3 2" xfId="62"/>
    <cellStyle name="60% - Accent3 3" xfId="20"/>
    <cellStyle name="60% - Accent3 4" xfId="115"/>
    <cellStyle name="60% - Accent4 2" xfId="63"/>
    <cellStyle name="60% - Accent4 3" xfId="21"/>
    <cellStyle name="60% - Accent4 4" xfId="116"/>
    <cellStyle name="60% - Accent5 2" xfId="64"/>
    <cellStyle name="60% - Accent5 3" xfId="22"/>
    <cellStyle name="60% - Accent5 4" xfId="117"/>
    <cellStyle name="60% - Accent6 2" xfId="65"/>
    <cellStyle name="60% - Accent6 3" xfId="23"/>
    <cellStyle name="60% - Accent6 4" xfId="118"/>
    <cellStyle name="Accent1 2" xfId="66"/>
    <cellStyle name="Accent1 3" xfId="24"/>
    <cellStyle name="Accent1 4" xfId="119"/>
    <cellStyle name="Accent2 2" xfId="67"/>
    <cellStyle name="Accent2 3" xfId="25"/>
    <cellStyle name="Accent2 4" xfId="120"/>
    <cellStyle name="Accent3 2" xfId="68"/>
    <cellStyle name="Accent3 3" xfId="26"/>
    <cellStyle name="Accent3 4" xfId="121"/>
    <cellStyle name="Accent4 2" xfId="69"/>
    <cellStyle name="Accent4 3" xfId="27"/>
    <cellStyle name="Accent4 4" xfId="122"/>
    <cellStyle name="Accent5 2" xfId="70"/>
    <cellStyle name="Accent5 3" xfId="28"/>
    <cellStyle name="Accent5 4" xfId="123"/>
    <cellStyle name="Accent6 2" xfId="71"/>
    <cellStyle name="Accent6 3" xfId="29"/>
    <cellStyle name="Accent6 4" xfId="124"/>
    <cellStyle name="Bad 2" xfId="72"/>
    <cellStyle name="Bad 3" xfId="30"/>
    <cellStyle name="Bad 4" xfId="125"/>
    <cellStyle name="Calculation 2" xfId="73"/>
    <cellStyle name="Calculation 3" xfId="31"/>
    <cellStyle name="Calculation 4" xfId="126"/>
    <cellStyle name="Check Cell 2" xfId="74"/>
    <cellStyle name="Check Cell 3" xfId="32"/>
    <cellStyle name="Check Cell 4" xfId="127"/>
    <cellStyle name="Currency 2" xfId="1"/>
    <cellStyle name="Explanatory Text 2" xfId="75"/>
    <cellStyle name="Explanatory Text 3" xfId="33"/>
    <cellStyle name="Explanatory Text 4" xfId="128"/>
    <cellStyle name="Good 2" xfId="76"/>
    <cellStyle name="Good 3" xfId="34"/>
    <cellStyle name="Good 4" xfId="129"/>
    <cellStyle name="Heading 1 2" xfId="77"/>
    <cellStyle name="Heading 1 3" xfId="35"/>
    <cellStyle name="Heading 1 4" xfId="130"/>
    <cellStyle name="Heading 2 2" xfId="78"/>
    <cellStyle name="Heading 2 3" xfId="36"/>
    <cellStyle name="Heading 2 4" xfId="131"/>
    <cellStyle name="Heading 3 2" xfId="79"/>
    <cellStyle name="Heading 3 3" xfId="37"/>
    <cellStyle name="Heading 3 4" xfId="132"/>
    <cellStyle name="Heading 4 2" xfId="80"/>
    <cellStyle name="Heading 4 3" xfId="38"/>
    <cellStyle name="Heading 4 4" xfId="133"/>
    <cellStyle name="Input 2" xfId="81"/>
    <cellStyle name="Input 3" xfId="39"/>
    <cellStyle name="Input 4" xfId="134"/>
    <cellStyle name="Linked Cell 2" xfId="82"/>
    <cellStyle name="Linked Cell 3" xfId="40"/>
    <cellStyle name="Linked Cell 4" xfId="135"/>
    <cellStyle name="Neutral 2" xfId="83"/>
    <cellStyle name="Neutral 3" xfId="41"/>
    <cellStyle name="Neutral 4" xfId="136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148"/>
    <cellStyle name="Normal 4 12" xfId="155"/>
    <cellStyle name="Normal 4 13" xfId="158"/>
    <cellStyle name="Normal 4 14" xfId="161"/>
    <cellStyle name="Normal 4 15" xfId="164"/>
    <cellStyle name="Normal 4 16" xfId="167"/>
    <cellStyle name="Normal 4 2" xfId="47"/>
    <cellStyle name="Normal 4 2 2" xfId="146"/>
    <cellStyle name="Normal 4 2 2 2" xfId="154"/>
    <cellStyle name="Normal 4 2 3" xfId="150"/>
    <cellStyle name="Normal 4 2 4" xfId="157"/>
    <cellStyle name="Normal 4 2 5" xfId="160"/>
    <cellStyle name="Normal 4 2 6" xfId="163"/>
    <cellStyle name="Normal 4 2 7" xfId="166"/>
    <cellStyle name="Normal 4 3" xfId="90"/>
    <cellStyle name="Normal 4 3 2" xfId="142"/>
    <cellStyle name="Normal 4 3 3" xfId="152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5 2" xfId="143"/>
    <cellStyle name="Normal 5 2 2" xfId="153"/>
    <cellStyle name="Normal 5 3" xfId="149"/>
    <cellStyle name="Normal 5 4" xfId="156"/>
    <cellStyle name="Normal 5 5" xfId="159"/>
    <cellStyle name="Normal 5 6" xfId="162"/>
    <cellStyle name="Normal 5 7" xfId="165"/>
    <cellStyle name="Normal 6" xfId="144"/>
    <cellStyle name="Normal 7" xfId="100"/>
    <cellStyle name="Normal 7 2" xfId="147"/>
    <cellStyle name="Normal 8" xfId="99"/>
    <cellStyle name="Normal 8 2" xfId="151"/>
    <cellStyle name="Note 2" xfId="5"/>
    <cellStyle name="Note 3" xfId="89"/>
    <cellStyle name="Note 4" xfId="42"/>
    <cellStyle name="Note 4 2" xfId="145"/>
    <cellStyle name="Note 5" xfId="137"/>
    <cellStyle name="Output 2" xfId="84"/>
    <cellStyle name="Output 3" xfId="43"/>
    <cellStyle name="Output 4" xfId="138"/>
    <cellStyle name="Title 2" xfId="85"/>
    <cellStyle name="Title 3" xfId="44"/>
    <cellStyle name="Title 4" xfId="139"/>
    <cellStyle name="Total 2" xfId="86"/>
    <cellStyle name="Total 3" xfId="45"/>
    <cellStyle name="Total 4" xfId="140"/>
    <cellStyle name="Warning Text 2" xfId="87"/>
    <cellStyle name="Warning Text 3" xfId="46"/>
    <cellStyle name="Warning Text 4" xfId="1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69%20Interceptor%20Service%20Contract/Evaluation%20Matrix%20RFP730-16069%20Interceptor%20Service%20Contr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cal"/>
    </sheetNames>
    <sheetDataSet>
      <sheetData sheetId="0">
        <row r="2">
          <cell r="A2" t="str">
            <v>RFP730-15052 Custodial Services - Classrooms &amp; General Purpose Space</v>
          </cell>
        </row>
        <row r="4">
          <cell r="B4" t="str">
            <v>Evaluator 1</v>
          </cell>
          <cell r="C4" t="str">
            <v>Evaluator 2</v>
          </cell>
          <cell r="D4" t="str">
            <v>Evaluator 3</v>
          </cell>
          <cell r="E4" t="str">
            <v>Evaluator 4</v>
          </cell>
          <cell r="F4" t="str">
            <v>Evaluator 5</v>
          </cell>
          <cell r="G4" t="str">
            <v>Evaluator 6</v>
          </cell>
          <cell r="H4" t="str">
            <v>Evaluator 7</v>
          </cell>
        </row>
        <row r="5">
          <cell r="B5">
            <v>43</v>
          </cell>
          <cell r="C5">
            <v>42</v>
          </cell>
          <cell r="D5">
            <v>42.8</v>
          </cell>
          <cell r="E5">
            <v>42</v>
          </cell>
          <cell r="F5">
            <v>50</v>
          </cell>
          <cell r="G5">
            <v>30</v>
          </cell>
        </row>
        <row r="6">
          <cell r="B6">
            <v>38</v>
          </cell>
          <cell r="C6">
            <v>40.699999999999996</v>
          </cell>
          <cell r="D6">
            <v>34</v>
          </cell>
          <cell r="E6">
            <v>40.699999999999996</v>
          </cell>
          <cell r="F6">
            <v>49</v>
          </cell>
          <cell r="G6">
            <v>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RFP730-16069 Interceptor Service Contract</v>
          </cell>
        </row>
      </sheetData>
      <sheetData sheetId="1">
        <row r="4">
          <cell r="A4" t="str">
            <v>SouthWaste</v>
          </cell>
        </row>
        <row r="5">
          <cell r="A5" t="str">
            <v>Waste Water Transport Services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14"/>
      <c r="B2" s="13"/>
      <c r="C2" s="92" t="s">
        <v>5</v>
      </c>
      <c r="D2" s="92"/>
      <c r="E2" s="92"/>
      <c r="F2" s="92"/>
      <c r="G2" s="92"/>
      <c r="H2" s="13"/>
      <c r="I2" s="12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28" t="s">
        <v>22</v>
      </c>
      <c r="J3" s="28" t="s">
        <v>23</v>
      </c>
      <c r="K3" s="28" t="s">
        <v>24</v>
      </c>
      <c r="L3" s="28" t="s">
        <v>25</v>
      </c>
      <c r="M3" s="27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58">
        <v>12</v>
      </c>
      <c r="J4" s="58">
        <v>12</v>
      </c>
      <c r="K4" s="58">
        <v>10</v>
      </c>
      <c r="L4" s="58">
        <v>9</v>
      </c>
      <c r="M4" s="59">
        <v>43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58">
        <v>12</v>
      </c>
      <c r="J5" s="58">
        <v>12</v>
      </c>
      <c r="K5" s="58">
        <v>7</v>
      </c>
      <c r="L5" s="58">
        <v>7</v>
      </c>
      <c r="M5" s="59">
        <v>38</v>
      </c>
    </row>
    <row r="6" spans="1:13" x14ac:dyDescent="0.2">
      <c r="A6" s="90"/>
      <c r="B6" s="90"/>
      <c r="C6" s="90"/>
      <c r="D6" s="90"/>
      <c r="E6" s="45"/>
      <c r="F6" s="45"/>
      <c r="G6" s="45"/>
      <c r="H6" s="45"/>
      <c r="I6" s="45"/>
      <c r="J6" s="45"/>
      <c r="K6" s="45"/>
      <c r="L6" s="45"/>
      <c r="M6" s="66"/>
    </row>
    <row r="7" spans="1:13" x14ac:dyDescent="0.2">
      <c r="A7" s="90"/>
      <c r="B7" s="90"/>
      <c r="C7" s="90"/>
      <c r="D7" s="90"/>
      <c r="E7" s="45"/>
      <c r="F7" s="45"/>
      <c r="G7" s="45"/>
      <c r="H7" s="45"/>
      <c r="I7" s="45"/>
      <c r="J7" s="45"/>
      <c r="K7" s="45"/>
      <c r="L7" s="45"/>
      <c r="M7" s="66"/>
    </row>
    <row r="8" spans="1:13" x14ac:dyDescent="0.2">
      <c r="A8" s="90"/>
      <c r="B8" s="90"/>
      <c r="C8" s="90"/>
      <c r="D8" s="90"/>
      <c r="E8" s="45"/>
      <c r="F8" s="45"/>
      <c r="G8" s="45"/>
      <c r="H8" s="45"/>
      <c r="I8" s="45"/>
      <c r="J8" s="45"/>
      <c r="K8" s="45"/>
      <c r="L8" s="45"/>
      <c r="M8" s="66"/>
    </row>
    <row r="9" spans="1:13" x14ac:dyDescent="0.2">
      <c r="A9" s="90"/>
      <c r="B9" s="90"/>
      <c r="C9" s="90"/>
      <c r="D9" s="90"/>
      <c r="E9" s="45"/>
      <c r="F9" s="45"/>
      <c r="G9" s="45"/>
      <c r="H9" s="45"/>
      <c r="I9" s="45"/>
      <c r="J9" s="45"/>
      <c r="K9" s="45"/>
      <c r="L9" s="45"/>
      <c r="M9" s="66"/>
    </row>
    <row r="10" spans="1:13" x14ac:dyDescent="0.2">
      <c r="A10" s="90"/>
      <c r="B10" s="90"/>
      <c r="C10" s="90"/>
      <c r="D10" s="90"/>
      <c r="E10" s="45"/>
      <c r="F10" s="45"/>
      <c r="G10" s="45"/>
      <c r="H10" s="45"/>
      <c r="I10" s="45"/>
      <c r="J10" s="45"/>
      <c r="K10" s="45"/>
      <c r="L10" s="45"/>
      <c r="M10" s="66"/>
    </row>
    <row r="11" spans="1:13" x14ac:dyDescent="0.2">
      <c r="A11" s="90"/>
      <c r="B11" s="90"/>
      <c r="C11" s="90"/>
      <c r="D11" s="90"/>
      <c r="E11" s="45"/>
      <c r="F11" s="45"/>
      <c r="G11" s="45"/>
      <c r="H11" s="45"/>
      <c r="I11" s="45"/>
      <c r="J11" s="45"/>
      <c r="K11" s="45"/>
      <c r="L11" s="45"/>
      <c r="M11" s="66"/>
    </row>
    <row r="17" spans="5:12" x14ac:dyDescent="0.2">
      <c r="E17" s="43"/>
      <c r="F17" s="43"/>
      <c r="G17" s="43"/>
      <c r="H17" s="43"/>
      <c r="I17" s="43"/>
      <c r="J17" s="43"/>
      <c r="K17" s="43"/>
      <c r="L17" s="43"/>
    </row>
    <row r="18" spans="5:12" x14ac:dyDescent="0.2">
      <c r="E18" s="43"/>
      <c r="F18" s="43"/>
      <c r="G18" s="43"/>
      <c r="H18" s="43"/>
      <c r="I18" s="43"/>
      <c r="J18" s="43"/>
      <c r="K18" s="43"/>
      <c r="L18" s="43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6.25" customHeight="1" x14ac:dyDescent="0.2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[1]Technical!B4</f>
        <v>Evaluator 1</v>
      </c>
      <c r="C4" s="4" t="str">
        <f>[1]Technical!C4</f>
        <v>Evaluator 2</v>
      </c>
      <c r="D4" s="4" t="str">
        <f>[1]Technical!D4</f>
        <v>Evaluator 3</v>
      </c>
      <c r="E4" s="4" t="str">
        <f>[1]Technical!E4</f>
        <v>Evaluator 4</v>
      </c>
      <c r="F4" s="4" t="str">
        <f>[1]Technical!F4</f>
        <v>Evaluator 5</v>
      </c>
      <c r="G4" s="4" t="str">
        <f>[1]Technical!G4</f>
        <v>Evaluator 6</v>
      </c>
      <c r="H4" s="11" t="str">
        <f>[1]Technical!H4</f>
        <v>Evaluator 7</v>
      </c>
      <c r="I4" s="5" t="s">
        <v>2</v>
      </c>
      <c r="J4" s="24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SouthWaste</v>
      </c>
      <c r="B5" s="9">
        <f>[1]Technical!B5</f>
        <v>43</v>
      </c>
      <c r="C5" s="9">
        <f>[1]Technical!C5</f>
        <v>42</v>
      </c>
      <c r="D5" s="9">
        <f>[1]Technical!D5</f>
        <v>42.8</v>
      </c>
      <c r="E5" s="9">
        <f>[1]Technical!E5</f>
        <v>42</v>
      </c>
      <c r="F5" s="9">
        <f>[1]Technical!F5</f>
        <v>50</v>
      </c>
      <c r="G5" s="9">
        <f>[1]Technical!G5</f>
        <v>30</v>
      </c>
      <c r="H5" s="9">
        <f>Technical!H5</f>
        <v>38</v>
      </c>
      <c r="I5" s="9">
        <f>AVERAGE(B5:H5)</f>
        <v>41.114285714285714</v>
      </c>
      <c r="J5" s="25">
        <f>'Non-Technical'!C5</f>
        <v>32</v>
      </c>
      <c r="K5" s="9">
        <f t="shared" ref="K5:K6" si="0">I5+J5</f>
        <v>73.114285714285714</v>
      </c>
      <c r="L5" s="10">
        <f>RANK(K5,$K$5:$K$6,0)</f>
        <v>1</v>
      </c>
    </row>
    <row r="6" spans="1:12" ht="16.5" customHeight="1" x14ac:dyDescent="0.2">
      <c r="A6" s="8" t="str">
        <f>'7'!A5:D5</f>
        <v>Waste Water Transport Services</v>
      </c>
      <c r="B6" s="9">
        <f>[1]Technical!B6</f>
        <v>38</v>
      </c>
      <c r="C6" s="9">
        <f>[1]Technical!C6</f>
        <v>40.699999999999996</v>
      </c>
      <c r="D6" s="9">
        <f>[1]Technical!D6</f>
        <v>34</v>
      </c>
      <c r="E6" s="9">
        <f>[1]Technical!E6</f>
        <v>40.699999999999996</v>
      </c>
      <c r="F6" s="9">
        <f>[1]Technical!F6</f>
        <v>49</v>
      </c>
      <c r="G6" s="9">
        <f>[1]Technical!G6</f>
        <v>34</v>
      </c>
      <c r="H6" s="9">
        <f>Technical!H6</f>
        <v>36</v>
      </c>
      <c r="I6" s="9">
        <f>AVERAGE(B6:H6)</f>
        <v>38.914285714285711</v>
      </c>
      <c r="J6" s="25">
        <f>'Non-Technical'!C6</f>
        <v>30</v>
      </c>
      <c r="K6" s="9">
        <f t="shared" si="0"/>
        <v>68.914285714285711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workbookViewId="0">
      <selection activeCell="H16" sqref="H16"/>
    </sheetView>
  </sheetViews>
  <sheetFormatPr defaultRowHeight="12.75" x14ac:dyDescent="0.2"/>
  <cols>
    <col min="1" max="1" width="2" style="62" customWidth="1"/>
    <col min="2" max="2" width="27.5703125" style="62" bestFit="1" customWidth="1"/>
    <col min="3" max="3" width="12" style="62" customWidth="1"/>
    <col min="4" max="5" width="10.7109375" style="62" customWidth="1"/>
    <col min="6" max="6" width="12.140625" style="62" customWidth="1"/>
    <col min="7" max="8" width="10.42578125" style="62" customWidth="1"/>
    <col min="9" max="9" width="11.42578125" style="62" customWidth="1"/>
    <col min="10" max="11" width="9" style="62" customWidth="1"/>
    <col min="12" max="12" width="11.42578125" style="62" customWidth="1"/>
    <col min="13" max="14" width="10" style="62" customWidth="1"/>
    <col min="15" max="15" width="11.42578125" style="62" customWidth="1"/>
    <col min="16" max="17" width="10" style="62" customWidth="1"/>
    <col min="18" max="18" width="11.42578125" style="62" customWidth="1"/>
    <col min="19" max="20" width="10" style="62" customWidth="1"/>
    <col min="21" max="21" width="11.42578125" style="62" customWidth="1"/>
    <col min="22" max="23" width="10" style="62" customWidth="1"/>
    <col min="24" max="24" width="11.42578125" style="62" customWidth="1"/>
    <col min="25" max="26" width="10" style="62" customWidth="1"/>
    <col min="27" max="16384" width="9.140625" style="62"/>
  </cols>
  <sheetData>
    <row r="1" spans="2:28" ht="15.75" x14ac:dyDescent="0.25">
      <c r="B1" s="115" t="s">
        <v>31</v>
      </c>
      <c r="C1" s="115"/>
      <c r="D1" s="115"/>
      <c r="E1" s="67" t="str">
        <f>[2]Cover!A6</f>
        <v>RFP730-16069 Interceptor Service Contract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2:28" ht="15.75" customHeight="1" x14ac:dyDescent="0.25">
      <c r="C2" s="67"/>
      <c r="D2" s="67"/>
      <c r="E2" s="67"/>
      <c r="F2" s="67"/>
      <c r="G2" s="67"/>
    </row>
    <row r="3" spans="2:28" ht="14.25" x14ac:dyDescent="0.2">
      <c r="B3" s="68" t="s">
        <v>32</v>
      </c>
      <c r="C3" s="116" t="s">
        <v>33</v>
      </c>
      <c r="D3" s="116"/>
      <c r="E3" s="116"/>
      <c r="F3" s="116"/>
    </row>
    <row r="4" spans="2:28" ht="15" customHeight="1" x14ac:dyDescent="0.2">
      <c r="F4" s="63"/>
    </row>
    <row r="5" spans="2:28" ht="16.5" thickBot="1" x14ac:dyDescent="0.3">
      <c r="B5" s="63"/>
      <c r="C5" s="114" t="s">
        <v>34</v>
      </c>
      <c r="D5" s="114"/>
      <c r="E5" s="114"/>
      <c r="F5" s="114" t="s">
        <v>14</v>
      </c>
      <c r="G5" s="114"/>
      <c r="H5" s="114"/>
      <c r="I5" s="114" t="s">
        <v>15</v>
      </c>
      <c r="J5" s="114"/>
      <c r="K5" s="114"/>
      <c r="L5" s="114" t="s">
        <v>16</v>
      </c>
      <c r="M5" s="114"/>
      <c r="N5" s="114"/>
      <c r="O5" s="114" t="s">
        <v>22</v>
      </c>
      <c r="P5" s="114"/>
      <c r="Q5" s="114"/>
      <c r="R5" s="114" t="s">
        <v>23</v>
      </c>
      <c r="S5" s="114"/>
      <c r="T5" s="114"/>
      <c r="U5" s="114" t="s">
        <v>24</v>
      </c>
      <c r="V5" s="114"/>
      <c r="W5" s="114"/>
      <c r="X5" s="114" t="s">
        <v>25</v>
      </c>
      <c r="Y5" s="114"/>
      <c r="Z5" s="114"/>
    </row>
    <row r="6" spans="2:28" s="71" customFormat="1" ht="149.25" customHeight="1" x14ac:dyDescent="0.2">
      <c r="B6" s="69"/>
      <c r="C6" s="103" t="s">
        <v>35</v>
      </c>
      <c r="D6" s="104"/>
      <c r="E6" s="105"/>
      <c r="F6" s="103" t="s">
        <v>36</v>
      </c>
      <c r="G6" s="104"/>
      <c r="H6" s="105"/>
      <c r="I6" s="103" t="s">
        <v>37</v>
      </c>
      <c r="J6" s="104"/>
      <c r="K6" s="105"/>
      <c r="L6" s="103" t="s">
        <v>38</v>
      </c>
      <c r="M6" s="104"/>
      <c r="N6" s="105"/>
      <c r="O6" s="103" t="s">
        <v>39</v>
      </c>
      <c r="P6" s="104"/>
      <c r="Q6" s="105"/>
      <c r="R6" s="103" t="s">
        <v>39</v>
      </c>
      <c r="S6" s="104"/>
      <c r="T6" s="105"/>
      <c r="U6" s="103" t="s">
        <v>40</v>
      </c>
      <c r="V6" s="104"/>
      <c r="W6" s="105"/>
      <c r="X6" s="103" t="s">
        <v>41</v>
      </c>
      <c r="Y6" s="104"/>
      <c r="Z6" s="105"/>
      <c r="AA6" s="70" t="s">
        <v>42</v>
      </c>
    </row>
    <row r="7" spans="2:28" x14ac:dyDescent="0.2">
      <c r="B7" s="72" t="s">
        <v>12</v>
      </c>
      <c r="C7" s="73" t="s">
        <v>43</v>
      </c>
      <c r="D7" s="74" t="s">
        <v>44</v>
      </c>
      <c r="E7" s="75" t="s">
        <v>45</v>
      </c>
      <c r="F7" s="76" t="s">
        <v>43</v>
      </c>
      <c r="G7" s="77" t="s">
        <v>44</v>
      </c>
      <c r="H7" s="78" t="s">
        <v>45</v>
      </c>
      <c r="I7" s="76" t="s">
        <v>43</v>
      </c>
      <c r="J7" s="77" t="s">
        <v>44</v>
      </c>
      <c r="K7" s="78" t="s">
        <v>45</v>
      </c>
      <c r="L7" s="73" t="s">
        <v>43</v>
      </c>
      <c r="M7" s="74" t="s">
        <v>44</v>
      </c>
      <c r="N7" s="75" t="s">
        <v>45</v>
      </c>
      <c r="O7" s="73" t="s">
        <v>43</v>
      </c>
      <c r="P7" s="74" t="s">
        <v>44</v>
      </c>
      <c r="Q7" s="75" t="s">
        <v>45</v>
      </c>
      <c r="R7" s="73" t="s">
        <v>43</v>
      </c>
      <c r="S7" s="74" t="s">
        <v>44</v>
      </c>
      <c r="T7" s="75" t="s">
        <v>45</v>
      </c>
      <c r="U7" s="73" t="s">
        <v>43</v>
      </c>
      <c r="V7" s="74" t="s">
        <v>44</v>
      </c>
      <c r="W7" s="75" t="s">
        <v>45</v>
      </c>
      <c r="X7" s="73" t="s">
        <v>43</v>
      </c>
      <c r="Y7" s="74" t="s">
        <v>44</v>
      </c>
      <c r="Z7" s="75" t="s">
        <v>45</v>
      </c>
      <c r="AA7" s="79"/>
    </row>
    <row r="8" spans="2:28" x14ac:dyDescent="0.2">
      <c r="B8" s="80" t="str">
        <f>'[2]RFP Submittal'!A4</f>
        <v>SouthWaste</v>
      </c>
      <c r="C8" s="81"/>
      <c r="D8" s="82">
        <v>5</v>
      </c>
      <c r="E8" s="83">
        <f>C8*D8</f>
        <v>0</v>
      </c>
      <c r="F8" s="81"/>
      <c r="G8" s="84">
        <v>2</v>
      </c>
      <c r="H8" s="85">
        <f>F8*G8</f>
        <v>0</v>
      </c>
      <c r="I8" s="81"/>
      <c r="J8" s="84">
        <v>1</v>
      </c>
      <c r="K8" s="85">
        <f>I8*J8</f>
        <v>0</v>
      </c>
      <c r="L8" s="81"/>
      <c r="M8" s="82">
        <v>2</v>
      </c>
      <c r="N8" s="83">
        <f>L8*M8</f>
        <v>0</v>
      </c>
      <c r="O8" s="81"/>
      <c r="P8" s="82">
        <v>3</v>
      </c>
      <c r="Q8" s="83">
        <f>O8*P8</f>
        <v>0</v>
      </c>
      <c r="R8" s="81"/>
      <c r="S8" s="82">
        <v>3</v>
      </c>
      <c r="T8" s="83">
        <f>R8*S8</f>
        <v>0</v>
      </c>
      <c r="U8" s="81"/>
      <c r="V8" s="82">
        <v>2</v>
      </c>
      <c r="W8" s="83">
        <f>U8*V8</f>
        <v>0</v>
      </c>
      <c r="X8" s="81"/>
      <c r="Y8" s="82">
        <v>2</v>
      </c>
      <c r="Z8" s="83">
        <f>X8*Y8</f>
        <v>0</v>
      </c>
      <c r="AA8" s="86">
        <f>N8+K8+H8+E8+Q8+T8+W8+Z8</f>
        <v>0</v>
      </c>
    </row>
    <row r="9" spans="2:28" ht="13.5" thickBot="1" x14ac:dyDescent="0.25">
      <c r="B9" s="80" t="str">
        <f>'[2]RFP Submittal'!A5</f>
        <v>Waste Water Transport Services</v>
      </c>
      <c r="C9" s="81"/>
      <c r="D9" s="82">
        <v>5</v>
      </c>
      <c r="E9" s="83">
        <f t="shared" ref="E9" si="0">C9*D9</f>
        <v>0</v>
      </c>
      <c r="F9" s="81"/>
      <c r="G9" s="84">
        <v>2</v>
      </c>
      <c r="H9" s="85">
        <f t="shared" ref="H9" si="1">F9*G9</f>
        <v>0</v>
      </c>
      <c r="I9" s="81"/>
      <c r="J9" s="84">
        <v>1</v>
      </c>
      <c r="K9" s="85">
        <f t="shared" ref="K9" si="2">I9*J9</f>
        <v>0</v>
      </c>
      <c r="L9" s="81"/>
      <c r="M9" s="82">
        <v>2</v>
      </c>
      <c r="N9" s="83">
        <f t="shared" ref="N9" si="3">L9*M9</f>
        <v>0</v>
      </c>
      <c r="O9" s="81"/>
      <c r="P9" s="82">
        <v>3</v>
      </c>
      <c r="Q9" s="83">
        <f t="shared" ref="Q9" si="4">O9*P9</f>
        <v>0</v>
      </c>
      <c r="R9" s="81"/>
      <c r="S9" s="82">
        <v>3</v>
      </c>
      <c r="T9" s="83">
        <f t="shared" ref="T9" si="5">R9*S9</f>
        <v>0</v>
      </c>
      <c r="U9" s="81"/>
      <c r="V9" s="82">
        <v>2</v>
      </c>
      <c r="W9" s="83">
        <f t="shared" ref="W9" si="6">U9*V9</f>
        <v>0</v>
      </c>
      <c r="X9" s="81"/>
      <c r="Y9" s="82">
        <v>2</v>
      </c>
      <c r="Z9" s="83">
        <f t="shared" ref="Z9" si="7">X9*Y9</f>
        <v>0</v>
      </c>
      <c r="AA9" s="87">
        <f t="shared" ref="AA9" si="8">N9+K9+H9+E9+Q9+T9+W9+Z9</f>
        <v>0</v>
      </c>
    </row>
    <row r="10" spans="2:28" x14ac:dyDescent="0.2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2:28" x14ac:dyDescent="0.2">
      <c r="B11" s="106" t="s">
        <v>46</v>
      </c>
      <c r="C11" s="106"/>
      <c r="D11" s="106"/>
      <c r="E11" s="106"/>
      <c r="F11" s="88"/>
      <c r="G11" s="88" t="s">
        <v>47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2:28" x14ac:dyDescent="0.2">
      <c r="B12" s="106"/>
      <c r="C12" s="106"/>
      <c r="D12" s="106"/>
      <c r="E12" s="106"/>
      <c r="F12" s="88"/>
      <c r="G12" s="88" t="s">
        <v>48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 spans="2:28" x14ac:dyDescent="0.2">
      <c r="B13" s="106"/>
      <c r="C13" s="106"/>
      <c r="D13" s="106"/>
      <c r="E13" s="10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spans="2:28" ht="13.5" thickBot="1" x14ac:dyDescent="0.25">
      <c r="B14" s="107"/>
      <c r="C14" s="107"/>
      <c r="D14" s="107"/>
      <c r="E14" s="10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spans="2:28" ht="13.5" thickTop="1" x14ac:dyDescent="0.2">
      <c r="B15" s="108" t="s">
        <v>49</v>
      </c>
      <c r="C15" s="109"/>
      <c r="D15" s="109"/>
      <c r="E15" s="110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</row>
    <row r="16" spans="2:28" x14ac:dyDescent="0.2">
      <c r="B16" s="111" t="s">
        <v>50</v>
      </c>
      <c r="C16" s="112"/>
      <c r="D16" s="112"/>
      <c r="E16" s="113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</row>
    <row r="17" spans="2:27" x14ac:dyDescent="0.2">
      <c r="B17" s="97" t="s">
        <v>51</v>
      </c>
      <c r="C17" s="98"/>
      <c r="D17" s="98"/>
      <c r="E17" s="99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</row>
    <row r="18" spans="2:27" x14ac:dyDescent="0.2">
      <c r="B18" s="97" t="s">
        <v>52</v>
      </c>
      <c r="C18" s="98"/>
      <c r="D18" s="98"/>
      <c r="E18" s="99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2:27" x14ac:dyDescent="0.2">
      <c r="B19" s="97" t="s">
        <v>53</v>
      </c>
      <c r="C19" s="98"/>
      <c r="D19" s="98"/>
      <c r="E19" s="9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spans="2:27" x14ac:dyDescent="0.2">
      <c r="B20" s="97" t="s">
        <v>54</v>
      </c>
      <c r="C20" s="98"/>
      <c r="D20" s="98"/>
      <c r="E20" s="9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spans="2:27" ht="13.5" thickBot="1" x14ac:dyDescent="0.25">
      <c r="B21" s="100" t="s">
        <v>55</v>
      </c>
      <c r="C21" s="101"/>
      <c r="D21" s="101"/>
      <c r="E21" s="102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</row>
    <row r="22" spans="2:27" ht="13.5" thickTop="1" x14ac:dyDescent="0.2"/>
    <row r="23" spans="2:27" x14ac:dyDescent="0.2">
      <c r="P23" s="89"/>
    </row>
  </sheetData>
  <mergeCells count="26">
    <mergeCell ref="B1:D1"/>
    <mergeCell ref="C3:F3"/>
    <mergeCell ref="C5:E5"/>
    <mergeCell ref="F5:H5"/>
    <mergeCell ref="I5:K5"/>
    <mergeCell ref="O5:Q5"/>
    <mergeCell ref="R5:T5"/>
    <mergeCell ref="U5:W5"/>
    <mergeCell ref="X5:Z5"/>
    <mergeCell ref="C6:E6"/>
    <mergeCell ref="F6:H6"/>
    <mergeCell ref="I6:K6"/>
    <mergeCell ref="L6:N6"/>
    <mergeCell ref="O6:Q6"/>
    <mergeCell ref="R6:T6"/>
    <mergeCell ref="L5:N5"/>
    <mergeCell ref="X6:Z6"/>
    <mergeCell ref="B11:E14"/>
    <mergeCell ref="B15:E15"/>
    <mergeCell ref="B16:E16"/>
    <mergeCell ref="B17:E17"/>
    <mergeCell ref="B18:E18"/>
    <mergeCell ref="B19:E19"/>
    <mergeCell ref="B20:E20"/>
    <mergeCell ref="B21:E21"/>
    <mergeCell ref="U6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14"/>
      <c r="B2" s="13"/>
      <c r="C2" s="92" t="s">
        <v>6</v>
      </c>
      <c r="D2" s="92"/>
      <c r="E2" s="92"/>
      <c r="F2" s="92"/>
      <c r="G2" s="92"/>
      <c r="H2" s="13"/>
      <c r="I2" s="12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0" t="s">
        <v>22</v>
      </c>
      <c r="J3" s="30" t="s">
        <v>23</v>
      </c>
      <c r="K3" s="30" t="s">
        <v>24</v>
      </c>
      <c r="L3" s="30" t="s">
        <v>25</v>
      </c>
      <c r="M3" s="29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50">
        <v>13.200000000000001</v>
      </c>
      <c r="J4" s="50">
        <v>13.200000000000001</v>
      </c>
      <c r="K4" s="50">
        <v>8.8000000000000007</v>
      </c>
      <c r="L4" s="50">
        <v>6.8</v>
      </c>
      <c r="M4" s="51">
        <v>42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50">
        <v>12.899999999999999</v>
      </c>
      <c r="J5" s="50">
        <v>12.600000000000001</v>
      </c>
      <c r="K5" s="50">
        <v>8.4</v>
      </c>
      <c r="L5" s="50">
        <v>6.8</v>
      </c>
      <c r="M5" s="51">
        <v>40.699999999999996</v>
      </c>
    </row>
    <row r="6" spans="1:13" x14ac:dyDescent="0.2">
      <c r="A6" s="94"/>
      <c r="B6" s="94"/>
      <c r="C6" s="94"/>
      <c r="D6" s="94"/>
      <c r="E6" s="42"/>
      <c r="F6" s="42"/>
      <c r="G6" s="42"/>
      <c r="H6" s="42"/>
      <c r="I6" s="42"/>
      <c r="J6" s="42"/>
      <c r="K6" s="42"/>
      <c r="L6" s="42"/>
      <c r="M6" s="49"/>
    </row>
    <row r="7" spans="1:13" x14ac:dyDescent="0.2">
      <c r="A7" s="94"/>
      <c r="B7" s="94"/>
      <c r="C7" s="94"/>
      <c r="D7" s="94"/>
      <c r="E7" s="42"/>
      <c r="F7" s="42"/>
      <c r="G7" s="42"/>
      <c r="H7" s="42"/>
      <c r="I7" s="42"/>
      <c r="J7" s="42"/>
      <c r="K7" s="42"/>
      <c r="L7" s="42"/>
      <c r="M7" s="49"/>
    </row>
    <row r="8" spans="1:13" x14ac:dyDescent="0.2">
      <c r="A8" s="94"/>
      <c r="B8" s="94"/>
      <c r="C8" s="94"/>
      <c r="D8" s="94"/>
      <c r="E8" s="42"/>
      <c r="F8" s="42"/>
      <c r="G8" s="42"/>
      <c r="H8" s="42"/>
      <c r="I8" s="42"/>
      <c r="J8" s="42"/>
      <c r="K8" s="42"/>
      <c r="L8" s="42"/>
      <c r="M8" s="49"/>
    </row>
    <row r="9" spans="1:13" x14ac:dyDescent="0.2">
      <c r="A9" s="94"/>
      <c r="B9" s="94"/>
      <c r="C9" s="94"/>
      <c r="D9" s="94"/>
      <c r="E9" s="42"/>
      <c r="F9" s="42"/>
      <c r="G9" s="42"/>
      <c r="H9" s="42"/>
      <c r="I9" s="42"/>
      <c r="J9" s="42"/>
      <c r="K9" s="42"/>
      <c r="L9" s="42"/>
      <c r="M9" s="49"/>
    </row>
    <row r="10" spans="1:13" x14ac:dyDescent="0.2">
      <c r="A10" s="94"/>
      <c r="B10" s="94"/>
      <c r="C10" s="94"/>
      <c r="D10" s="94"/>
      <c r="E10" s="42"/>
      <c r="F10" s="42"/>
      <c r="G10" s="42"/>
      <c r="H10" s="42"/>
      <c r="I10" s="42"/>
      <c r="J10" s="42"/>
      <c r="K10" s="42"/>
      <c r="L10" s="42"/>
      <c r="M10" s="49"/>
    </row>
    <row r="11" spans="1:13" x14ac:dyDescent="0.2">
      <c r="A11" s="94"/>
      <c r="B11" s="94"/>
      <c r="C11" s="94"/>
      <c r="D11" s="94"/>
      <c r="E11" s="42"/>
      <c r="F11" s="42"/>
      <c r="G11" s="42"/>
      <c r="H11" s="42"/>
      <c r="I11" s="42"/>
      <c r="J11" s="42"/>
      <c r="K11" s="42"/>
      <c r="L11" s="42"/>
      <c r="M11" s="49"/>
    </row>
    <row r="12" spans="1:13" x14ac:dyDescent="0.2">
      <c r="M12" s="49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14"/>
      <c r="B2" s="13"/>
      <c r="C2" s="92" t="s">
        <v>7</v>
      </c>
      <c r="D2" s="92"/>
      <c r="E2" s="92"/>
      <c r="F2" s="92"/>
      <c r="G2" s="92"/>
      <c r="H2" s="13"/>
      <c r="I2" s="12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2" t="s">
        <v>22</v>
      </c>
      <c r="J3" s="32" t="s">
        <v>23</v>
      </c>
      <c r="K3" s="32" t="s">
        <v>24</v>
      </c>
      <c r="L3" s="32" t="s">
        <v>25</v>
      </c>
      <c r="M3" s="31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52">
        <v>13.200000000000001</v>
      </c>
      <c r="J4" s="52">
        <v>12</v>
      </c>
      <c r="K4" s="52">
        <v>8.8000000000000007</v>
      </c>
      <c r="L4" s="52">
        <v>8.8000000000000007</v>
      </c>
      <c r="M4" s="53">
        <v>42.8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52">
        <v>10.199999999999999</v>
      </c>
      <c r="J5" s="52">
        <v>10.199999999999999</v>
      </c>
      <c r="K5" s="52">
        <v>6.8</v>
      </c>
      <c r="L5" s="52">
        <v>6.8</v>
      </c>
      <c r="M5" s="53">
        <v>34</v>
      </c>
    </row>
    <row r="6" spans="1:13" x14ac:dyDescent="0.2">
      <c r="A6" s="94"/>
      <c r="B6" s="94"/>
      <c r="C6" s="94"/>
      <c r="D6" s="94"/>
      <c r="E6" s="46"/>
      <c r="F6" s="46"/>
      <c r="G6" s="46"/>
      <c r="H6" s="46"/>
      <c r="I6" s="46"/>
      <c r="J6" s="46"/>
      <c r="K6" s="46"/>
      <c r="L6" s="46"/>
      <c r="M6" s="66"/>
    </row>
    <row r="7" spans="1:13" x14ac:dyDescent="0.2">
      <c r="A7" s="94"/>
      <c r="B7" s="94"/>
      <c r="C7" s="94"/>
      <c r="D7" s="94"/>
      <c r="E7" s="46"/>
      <c r="F7" s="46"/>
      <c r="G7" s="46"/>
      <c r="H7" s="46"/>
      <c r="I7" s="46"/>
      <c r="J7" s="46"/>
      <c r="K7" s="46"/>
      <c r="L7" s="46"/>
      <c r="M7" s="66"/>
    </row>
    <row r="8" spans="1:13" x14ac:dyDescent="0.2">
      <c r="A8" s="94"/>
      <c r="B8" s="94"/>
      <c r="C8" s="94"/>
      <c r="D8" s="94"/>
      <c r="E8" s="46"/>
      <c r="F8" s="46"/>
      <c r="G8" s="46"/>
      <c r="H8" s="46"/>
      <c r="I8" s="46"/>
      <c r="J8" s="46"/>
      <c r="K8" s="46"/>
      <c r="L8" s="46"/>
      <c r="M8" s="66"/>
    </row>
    <row r="9" spans="1:13" x14ac:dyDescent="0.2">
      <c r="A9" s="94"/>
      <c r="B9" s="94"/>
      <c r="C9" s="94"/>
      <c r="D9" s="94"/>
      <c r="E9" s="46"/>
      <c r="F9" s="46"/>
      <c r="G9" s="46"/>
      <c r="H9" s="46"/>
      <c r="I9" s="46"/>
      <c r="J9" s="46"/>
      <c r="K9" s="46"/>
      <c r="L9" s="46"/>
      <c r="M9" s="66"/>
    </row>
    <row r="10" spans="1:13" x14ac:dyDescent="0.2">
      <c r="A10" s="94"/>
      <c r="B10" s="94"/>
      <c r="C10" s="94"/>
      <c r="D10" s="94"/>
      <c r="E10" s="46"/>
      <c r="F10" s="46"/>
      <c r="G10" s="46"/>
      <c r="H10" s="46"/>
      <c r="I10" s="46"/>
      <c r="J10" s="46"/>
      <c r="K10" s="46"/>
      <c r="L10" s="46"/>
      <c r="M10" s="66"/>
    </row>
    <row r="11" spans="1:13" x14ac:dyDescent="0.2">
      <c r="A11" s="94"/>
      <c r="B11" s="94"/>
      <c r="C11" s="94"/>
      <c r="D11" s="94"/>
      <c r="E11" s="46"/>
      <c r="F11" s="46"/>
      <c r="G11" s="46"/>
      <c r="H11" s="46"/>
      <c r="I11" s="46"/>
      <c r="J11" s="46"/>
      <c r="K11" s="46"/>
      <c r="L11" s="46"/>
      <c r="M11" s="66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17"/>
      <c r="B2" s="16"/>
      <c r="C2" s="92" t="s">
        <v>8</v>
      </c>
      <c r="D2" s="92"/>
      <c r="E2" s="92"/>
      <c r="F2" s="92"/>
      <c r="G2" s="92"/>
      <c r="H2" s="16"/>
      <c r="I2" s="15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4" t="s">
        <v>22</v>
      </c>
      <c r="J3" s="34" t="s">
        <v>23</v>
      </c>
      <c r="K3" s="34" t="s">
        <v>24</v>
      </c>
      <c r="L3" s="34" t="s">
        <v>25</v>
      </c>
      <c r="M3" s="33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54">
        <v>13.200000000000001</v>
      </c>
      <c r="J4" s="54">
        <v>13.200000000000001</v>
      </c>
      <c r="K4" s="54">
        <v>8.8000000000000007</v>
      </c>
      <c r="L4" s="54">
        <v>6.8</v>
      </c>
      <c r="M4" s="55">
        <v>42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54">
        <v>12.899999999999999</v>
      </c>
      <c r="J5" s="54">
        <v>12.600000000000001</v>
      </c>
      <c r="K5" s="54">
        <v>8.4</v>
      </c>
      <c r="L5" s="54">
        <v>6.8</v>
      </c>
      <c r="M5" s="55">
        <v>40.699999999999996</v>
      </c>
    </row>
    <row r="6" spans="1:13" x14ac:dyDescent="0.2">
      <c r="A6" s="94"/>
      <c r="B6" s="94"/>
      <c r="C6" s="94"/>
      <c r="D6" s="94"/>
      <c r="E6" s="44"/>
      <c r="F6" s="44"/>
      <c r="G6" s="44"/>
      <c r="H6" s="44"/>
      <c r="I6" s="44"/>
      <c r="J6" s="44"/>
      <c r="K6" s="44"/>
      <c r="L6" s="44"/>
      <c r="M6" s="66"/>
    </row>
    <row r="7" spans="1:13" x14ac:dyDescent="0.2">
      <c r="A7" s="94"/>
      <c r="B7" s="94"/>
      <c r="C7" s="94"/>
      <c r="D7" s="94"/>
      <c r="E7" s="44"/>
      <c r="F7" s="44"/>
      <c r="G7" s="44"/>
      <c r="H7" s="44"/>
      <c r="I7" s="44"/>
      <c r="J7" s="44"/>
      <c r="K7" s="44"/>
      <c r="L7" s="44"/>
      <c r="M7" s="66"/>
    </row>
    <row r="8" spans="1:13" x14ac:dyDescent="0.2">
      <c r="A8" s="94"/>
      <c r="B8" s="94"/>
      <c r="C8" s="94"/>
      <c r="D8" s="94"/>
      <c r="E8" s="44"/>
      <c r="F8" s="44"/>
      <c r="G8" s="44"/>
      <c r="H8" s="44"/>
      <c r="I8" s="44"/>
      <c r="J8" s="44"/>
      <c r="K8" s="44"/>
      <c r="L8" s="44"/>
      <c r="M8" s="66"/>
    </row>
    <row r="9" spans="1:13" x14ac:dyDescent="0.2">
      <c r="A9" s="94"/>
      <c r="B9" s="94"/>
      <c r="C9" s="94"/>
      <c r="D9" s="94"/>
      <c r="E9" s="44"/>
      <c r="F9" s="44"/>
      <c r="G9" s="44"/>
      <c r="H9" s="44"/>
      <c r="I9" s="44"/>
      <c r="J9" s="44"/>
      <c r="K9" s="44"/>
      <c r="L9" s="44"/>
      <c r="M9" s="66"/>
    </row>
    <row r="10" spans="1:13" x14ac:dyDescent="0.2">
      <c r="A10" s="94"/>
      <c r="B10" s="94"/>
      <c r="C10" s="94"/>
      <c r="D10" s="94"/>
      <c r="E10" s="44"/>
      <c r="F10" s="44"/>
      <c r="G10" s="44"/>
      <c r="H10" s="44"/>
      <c r="I10" s="44"/>
      <c r="J10" s="44"/>
      <c r="K10" s="44"/>
      <c r="L10" s="44"/>
      <c r="M10" s="66"/>
    </row>
    <row r="11" spans="1:13" x14ac:dyDescent="0.2">
      <c r="A11" s="94"/>
      <c r="B11" s="94"/>
      <c r="C11" s="94"/>
      <c r="D11" s="94"/>
      <c r="E11" s="44"/>
      <c r="F11" s="44"/>
      <c r="G11" s="44"/>
      <c r="H11" s="44"/>
      <c r="I11" s="44"/>
      <c r="J11" s="44"/>
      <c r="K11" s="44"/>
      <c r="L11" s="44"/>
      <c r="M11" s="66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20"/>
      <c r="B2" s="19"/>
      <c r="C2" s="92" t="s">
        <v>9</v>
      </c>
      <c r="D2" s="92"/>
      <c r="E2" s="92"/>
      <c r="F2" s="92"/>
      <c r="G2" s="92"/>
      <c r="H2" s="19"/>
      <c r="I2" s="18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6" t="s">
        <v>22</v>
      </c>
      <c r="J3" s="36" t="s">
        <v>23</v>
      </c>
      <c r="K3" s="36" t="s">
        <v>24</v>
      </c>
      <c r="L3" s="36" t="s">
        <v>25</v>
      </c>
      <c r="M3" s="35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56">
        <v>15</v>
      </c>
      <c r="J4" s="56">
        <v>15</v>
      </c>
      <c r="K4" s="56">
        <v>10</v>
      </c>
      <c r="L4" s="56">
        <v>10</v>
      </c>
      <c r="M4" s="57">
        <v>50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56">
        <v>15</v>
      </c>
      <c r="J5" s="56">
        <v>15</v>
      </c>
      <c r="K5" s="56">
        <v>9</v>
      </c>
      <c r="L5" s="56">
        <v>10</v>
      </c>
      <c r="M5" s="57">
        <v>49</v>
      </c>
    </row>
    <row r="6" spans="1:13" x14ac:dyDescent="0.2">
      <c r="A6" s="94"/>
      <c r="B6" s="94"/>
      <c r="C6" s="94"/>
      <c r="D6" s="94"/>
      <c r="E6" s="41"/>
      <c r="F6" s="41"/>
      <c r="G6" s="41"/>
      <c r="H6" s="41"/>
      <c r="I6" s="41"/>
      <c r="J6" s="41"/>
      <c r="K6" s="41"/>
      <c r="L6" s="41"/>
      <c r="M6" s="66"/>
    </row>
    <row r="7" spans="1:13" x14ac:dyDescent="0.2">
      <c r="A7" s="94"/>
      <c r="B7" s="94"/>
      <c r="C7" s="94"/>
      <c r="D7" s="94"/>
      <c r="E7" s="41"/>
      <c r="F7" s="41"/>
      <c r="G7" s="41"/>
      <c r="H7" s="41"/>
      <c r="I7" s="41"/>
      <c r="J7" s="41"/>
      <c r="K7" s="41"/>
      <c r="L7" s="41"/>
      <c r="M7" s="66"/>
    </row>
    <row r="8" spans="1:13" x14ac:dyDescent="0.2">
      <c r="A8" s="94"/>
      <c r="B8" s="94"/>
      <c r="C8" s="94"/>
      <c r="D8" s="94"/>
      <c r="E8" s="41"/>
      <c r="F8" s="41"/>
      <c r="G8" s="41"/>
      <c r="H8" s="41"/>
      <c r="I8" s="41"/>
      <c r="J8" s="41"/>
      <c r="K8" s="41"/>
      <c r="L8" s="41"/>
      <c r="M8" s="66"/>
    </row>
    <row r="9" spans="1:13" x14ac:dyDescent="0.2">
      <c r="A9" s="94"/>
      <c r="B9" s="94"/>
      <c r="C9" s="94"/>
      <c r="D9" s="94"/>
      <c r="E9" s="41"/>
      <c r="F9" s="41"/>
      <c r="G9" s="41"/>
      <c r="H9" s="41"/>
      <c r="I9" s="41"/>
      <c r="J9" s="41"/>
      <c r="K9" s="41"/>
      <c r="L9" s="41"/>
      <c r="M9" s="66"/>
    </row>
    <row r="10" spans="1:13" x14ac:dyDescent="0.2">
      <c r="A10" s="94"/>
      <c r="B10" s="94"/>
      <c r="C10" s="94"/>
      <c r="D10" s="94"/>
      <c r="E10" s="41"/>
      <c r="F10" s="41"/>
      <c r="G10" s="41"/>
      <c r="H10" s="41"/>
      <c r="I10" s="41"/>
      <c r="J10" s="41"/>
      <c r="K10" s="41"/>
      <c r="L10" s="41"/>
      <c r="M10" s="66"/>
    </row>
    <row r="11" spans="1:13" x14ac:dyDescent="0.2">
      <c r="A11" s="94"/>
      <c r="B11" s="94"/>
      <c r="C11" s="94"/>
      <c r="D11" s="94"/>
      <c r="E11" s="41"/>
      <c r="F11" s="41"/>
      <c r="G11" s="41"/>
      <c r="H11" s="41"/>
      <c r="I11" s="41"/>
      <c r="J11" s="41"/>
      <c r="K11" s="41"/>
      <c r="L11" s="41"/>
      <c r="M11" s="66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"/>
  <sheetViews>
    <sheetView tabSelected="1" topLeftCell="G1" workbookViewId="0">
      <selection activeCell="H14" sqref="H14"/>
    </sheetView>
  </sheetViews>
  <sheetFormatPr defaultRowHeight="12.75" x14ac:dyDescent="0.2"/>
  <cols>
    <col min="15" max="15" width="13.7109375" bestFit="1" customWidth="1"/>
    <col min="17" max="17" width="17" bestFit="1" customWidth="1"/>
  </cols>
  <sheetData>
    <row r="1" spans="1:18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8" ht="15.75" x14ac:dyDescent="0.25">
      <c r="A2" s="14"/>
      <c r="B2" s="13"/>
      <c r="C2" s="92" t="s">
        <v>11</v>
      </c>
      <c r="D2" s="92"/>
      <c r="E2" s="92"/>
      <c r="F2" s="92"/>
      <c r="G2" s="92"/>
      <c r="H2" s="13"/>
      <c r="I2" s="12"/>
    </row>
    <row r="3" spans="1:18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8" t="s">
        <v>22</v>
      </c>
      <c r="J3" s="38" t="s">
        <v>23</v>
      </c>
      <c r="K3" s="38" t="s">
        <v>24</v>
      </c>
      <c r="L3" s="38" t="s">
        <v>25</v>
      </c>
      <c r="M3" s="37" t="s">
        <v>17</v>
      </c>
    </row>
    <row r="4" spans="1:18" x14ac:dyDescent="0.2">
      <c r="A4" s="90" t="s">
        <v>26</v>
      </c>
      <c r="B4" s="90"/>
      <c r="C4" s="90"/>
      <c r="D4" s="90"/>
      <c r="E4" s="47">
        <v>15</v>
      </c>
      <c r="F4" s="47">
        <v>8</v>
      </c>
      <c r="G4" s="47">
        <v>3</v>
      </c>
      <c r="H4" s="47">
        <v>6</v>
      </c>
      <c r="I4" s="60">
        <v>12</v>
      </c>
      <c r="J4" s="60">
        <v>12</v>
      </c>
      <c r="K4" s="60">
        <v>8</v>
      </c>
      <c r="L4" s="60">
        <v>6</v>
      </c>
      <c r="M4" s="61">
        <v>70</v>
      </c>
      <c r="O4" t="s">
        <v>28</v>
      </c>
      <c r="P4">
        <f>SUM(I4:L4)</f>
        <v>38</v>
      </c>
      <c r="Q4" s="48" t="s">
        <v>29</v>
      </c>
      <c r="R4" s="48">
        <f>SUM(E4:H4)</f>
        <v>32</v>
      </c>
    </row>
    <row r="5" spans="1:18" x14ac:dyDescent="0.2">
      <c r="A5" s="90" t="s">
        <v>27</v>
      </c>
      <c r="B5" s="90"/>
      <c r="C5" s="90"/>
      <c r="D5" s="90"/>
      <c r="E5" s="47">
        <v>15</v>
      </c>
      <c r="F5" s="47">
        <v>6</v>
      </c>
      <c r="G5" s="47">
        <v>3</v>
      </c>
      <c r="H5" s="47">
        <v>6</v>
      </c>
      <c r="I5" s="60">
        <v>12</v>
      </c>
      <c r="J5" s="60">
        <v>12</v>
      </c>
      <c r="K5" s="60">
        <v>6</v>
      </c>
      <c r="L5" s="60">
        <v>6</v>
      </c>
      <c r="M5" s="61">
        <v>66</v>
      </c>
      <c r="O5" s="62" t="s">
        <v>28</v>
      </c>
      <c r="P5" s="62">
        <f>SUM(I5:L5)</f>
        <v>36</v>
      </c>
      <c r="Q5" s="48" t="s">
        <v>29</v>
      </c>
      <c r="R5" s="48">
        <f>SUM(E5:H5)</f>
        <v>30</v>
      </c>
    </row>
    <row r="6" spans="1:18" x14ac:dyDescent="0.2">
      <c r="A6" s="90"/>
      <c r="B6" s="90"/>
      <c r="C6" s="90"/>
      <c r="D6" s="90"/>
      <c r="E6" s="39"/>
      <c r="F6" s="39"/>
      <c r="G6" s="39"/>
      <c r="H6" s="39"/>
      <c r="I6" s="39"/>
      <c r="J6" s="39"/>
      <c r="K6" s="39"/>
      <c r="L6" s="39"/>
      <c r="M6" s="66"/>
    </row>
    <row r="7" spans="1:18" x14ac:dyDescent="0.2">
      <c r="A7" s="90"/>
      <c r="B7" s="90"/>
      <c r="C7" s="90"/>
      <c r="D7" s="90"/>
      <c r="E7" s="39"/>
      <c r="F7" s="39"/>
      <c r="G7" s="39"/>
      <c r="H7" s="39"/>
      <c r="I7" s="39"/>
      <c r="J7" s="39"/>
      <c r="K7" s="39"/>
      <c r="L7" s="39"/>
      <c r="M7" s="66"/>
    </row>
    <row r="8" spans="1:18" x14ac:dyDescent="0.2">
      <c r="A8" s="90"/>
      <c r="B8" s="90"/>
      <c r="C8" s="90"/>
      <c r="D8" s="90"/>
      <c r="E8" s="39"/>
      <c r="F8" s="39"/>
      <c r="G8" s="39"/>
      <c r="H8" s="39"/>
      <c r="I8" s="39"/>
      <c r="J8" s="39"/>
      <c r="K8" s="39"/>
      <c r="L8" s="39"/>
      <c r="M8" s="66"/>
    </row>
    <row r="9" spans="1:18" x14ac:dyDescent="0.2">
      <c r="A9" s="90"/>
      <c r="B9" s="90"/>
      <c r="C9" s="90"/>
      <c r="D9" s="90"/>
      <c r="E9" s="39"/>
      <c r="F9" s="39"/>
      <c r="G9" s="39"/>
      <c r="H9" s="39"/>
      <c r="I9" s="39"/>
      <c r="J9" s="39"/>
      <c r="K9" s="39"/>
      <c r="L9" s="39"/>
      <c r="M9" s="66"/>
    </row>
    <row r="10" spans="1:18" x14ac:dyDescent="0.2">
      <c r="A10" s="90"/>
      <c r="B10" s="90"/>
      <c r="C10" s="90"/>
      <c r="D10" s="90"/>
      <c r="E10" s="39"/>
      <c r="F10" s="39"/>
      <c r="G10" s="39"/>
      <c r="H10" s="39"/>
      <c r="I10" s="39"/>
      <c r="J10" s="39"/>
      <c r="K10" s="39"/>
      <c r="L10" s="39"/>
      <c r="M10" s="66"/>
    </row>
    <row r="11" spans="1:18" x14ac:dyDescent="0.2">
      <c r="A11" s="90"/>
      <c r="B11" s="90"/>
      <c r="C11" s="90"/>
      <c r="D11" s="90"/>
      <c r="E11" s="39"/>
      <c r="F11" s="39"/>
      <c r="G11" s="39"/>
      <c r="H11" s="39"/>
      <c r="I11" s="39"/>
      <c r="J11" s="39"/>
      <c r="K11" s="39"/>
      <c r="L11" s="39"/>
      <c r="M11" s="66"/>
    </row>
  </sheetData>
  <mergeCells count="11">
    <mergeCell ref="A6:D6"/>
    <mergeCell ref="A1:I1"/>
    <mergeCell ref="C2:G2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15.75" x14ac:dyDescent="0.25">
      <c r="A2" s="23"/>
      <c r="B2" s="22"/>
      <c r="C2" s="92" t="s">
        <v>10</v>
      </c>
      <c r="D2" s="92"/>
      <c r="E2" s="92"/>
      <c r="F2" s="92"/>
      <c r="G2" s="92"/>
      <c r="H2" s="22"/>
      <c r="I2" s="21"/>
    </row>
    <row r="3" spans="1:13" x14ac:dyDescent="0.2">
      <c r="A3" s="93" t="s">
        <v>12</v>
      </c>
      <c r="B3" s="93"/>
      <c r="C3" s="93"/>
      <c r="D3" s="93"/>
      <c r="E3" s="26" t="s">
        <v>13</v>
      </c>
      <c r="F3" s="26" t="s">
        <v>14</v>
      </c>
      <c r="G3" s="26" t="s">
        <v>15</v>
      </c>
      <c r="H3" s="26" t="s">
        <v>16</v>
      </c>
      <c r="I3" s="38" t="s">
        <v>22</v>
      </c>
      <c r="J3" s="38" t="s">
        <v>23</v>
      </c>
      <c r="K3" s="38" t="s">
        <v>24</v>
      </c>
      <c r="L3" s="38" t="s">
        <v>25</v>
      </c>
      <c r="M3" s="37" t="s">
        <v>17</v>
      </c>
    </row>
    <row r="4" spans="1:13" x14ac:dyDescent="0.2">
      <c r="A4" s="90" t="s">
        <v>26</v>
      </c>
      <c r="B4" s="90"/>
      <c r="C4" s="90"/>
      <c r="D4" s="90"/>
      <c r="E4" s="47">
        <v>0</v>
      </c>
      <c r="F4" s="47">
        <v>0</v>
      </c>
      <c r="G4" s="47">
        <v>0</v>
      </c>
      <c r="H4" s="47">
        <v>0</v>
      </c>
      <c r="I4" s="65">
        <v>9</v>
      </c>
      <c r="J4" s="65">
        <v>9</v>
      </c>
      <c r="K4" s="65">
        <v>6</v>
      </c>
      <c r="L4" s="65">
        <v>6</v>
      </c>
      <c r="M4" s="66">
        <v>30</v>
      </c>
    </row>
    <row r="5" spans="1:13" x14ac:dyDescent="0.2">
      <c r="A5" s="90" t="s">
        <v>27</v>
      </c>
      <c r="B5" s="90"/>
      <c r="C5" s="90"/>
      <c r="D5" s="90"/>
      <c r="E5" s="47">
        <v>0</v>
      </c>
      <c r="F5" s="47">
        <v>0</v>
      </c>
      <c r="G5" s="47">
        <v>0</v>
      </c>
      <c r="H5" s="47">
        <v>0</v>
      </c>
      <c r="I5" s="65">
        <v>9</v>
      </c>
      <c r="J5" s="65">
        <v>9</v>
      </c>
      <c r="K5" s="65">
        <v>8</v>
      </c>
      <c r="L5" s="65">
        <v>8</v>
      </c>
      <c r="M5" s="66">
        <v>34</v>
      </c>
    </row>
    <row r="6" spans="1:13" x14ac:dyDescent="0.2">
      <c r="A6" s="94"/>
      <c r="B6" s="94"/>
      <c r="C6" s="94"/>
      <c r="D6" s="94"/>
      <c r="E6" s="40"/>
      <c r="F6" s="40"/>
      <c r="G6" s="40"/>
      <c r="H6" s="40"/>
      <c r="I6" s="40"/>
      <c r="J6" s="40"/>
      <c r="K6" s="40"/>
      <c r="L6" s="40"/>
      <c r="M6" s="66"/>
    </row>
    <row r="7" spans="1:13" x14ac:dyDescent="0.2">
      <c r="A7" s="94"/>
      <c r="B7" s="94"/>
      <c r="C7" s="94"/>
      <c r="D7" s="94"/>
      <c r="E7" s="40"/>
      <c r="F7" s="40"/>
      <c r="G7" s="40"/>
      <c r="H7" s="40"/>
      <c r="I7" s="40"/>
      <c r="J7" s="40"/>
      <c r="K7" s="40"/>
      <c r="L7" s="40"/>
      <c r="M7" s="66"/>
    </row>
    <row r="8" spans="1:13" x14ac:dyDescent="0.2">
      <c r="A8" s="94"/>
      <c r="B8" s="94"/>
      <c r="C8" s="94"/>
      <c r="D8" s="94"/>
      <c r="E8" s="40"/>
      <c r="F8" s="40"/>
      <c r="G8" s="40"/>
      <c r="H8" s="40"/>
      <c r="I8" s="40"/>
      <c r="J8" s="40"/>
      <c r="K8" s="40"/>
      <c r="L8" s="40"/>
      <c r="M8" s="66"/>
    </row>
    <row r="9" spans="1:13" x14ac:dyDescent="0.2">
      <c r="A9" s="94"/>
      <c r="B9" s="94"/>
      <c r="C9" s="94"/>
      <c r="D9" s="94"/>
      <c r="E9" s="40"/>
      <c r="F9" s="40"/>
      <c r="G9" s="40"/>
      <c r="H9" s="40"/>
      <c r="I9" s="40"/>
      <c r="J9" s="40"/>
      <c r="K9" s="40"/>
      <c r="L9" s="40"/>
      <c r="M9" s="66"/>
    </row>
    <row r="10" spans="1:13" x14ac:dyDescent="0.2">
      <c r="A10" s="94"/>
      <c r="B10" s="94"/>
      <c r="C10" s="94"/>
      <c r="D10" s="94"/>
      <c r="E10" s="40"/>
      <c r="F10" s="40"/>
      <c r="G10" s="40"/>
      <c r="H10" s="40"/>
      <c r="I10" s="40"/>
      <c r="J10" s="40"/>
      <c r="K10" s="40"/>
      <c r="L10" s="40"/>
      <c r="M10" s="66"/>
    </row>
    <row r="11" spans="1:13" x14ac:dyDescent="0.2">
      <c r="A11" s="94"/>
      <c r="B11" s="94"/>
      <c r="C11" s="94"/>
      <c r="D11" s="94"/>
      <c r="E11" s="40"/>
      <c r="F11" s="40"/>
      <c r="G11" s="40"/>
      <c r="H11" s="40"/>
      <c r="I11" s="40"/>
      <c r="J11" s="40"/>
      <c r="K11" s="40"/>
      <c r="L11" s="40"/>
      <c r="M11" s="66"/>
    </row>
  </sheetData>
  <mergeCells count="11">
    <mergeCell ref="A1:I1"/>
    <mergeCell ref="C2:G2"/>
    <mergeCell ref="A6:D6"/>
    <mergeCell ref="A3:D3"/>
    <mergeCell ref="A5:D5"/>
    <mergeCell ref="A4:D4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24" sqref="J24"/>
    </sheetView>
  </sheetViews>
  <sheetFormatPr defaultRowHeight="15" x14ac:dyDescent="0.2"/>
  <cols>
    <col min="1" max="1" width="42.5703125" style="63" customWidth="1"/>
    <col min="2" max="11" width="7.5703125" style="63" customWidth="1"/>
    <col min="12" max="12" width="10.42578125" style="63" bestFit="1" customWidth="1"/>
    <col min="13" max="14" width="14.85546875" style="63" customWidth="1"/>
    <col min="15" max="16384" width="9.140625" style="63"/>
  </cols>
  <sheetData>
    <row r="1" spans="1:12" ht="15.75" x14ac:dyDescent="0.25">
      <c r="A1" s="95" t="s">
        <v>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6.25" customHeight="1" x14ac:dyDescent="0.2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5.75" thickBot="1" x14ac:dyDescent="0.25">
      <c r="I3" s="64"/>
      <c r="J3" s="64"/>
      <c r="K3" s="64"/>
      <c r="L3" s="64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SouthWaste</v>
      </c>
      <c r="B5" s="9">
        <f>'1'!M4</f>
        <v>43</v>
      </c>
      <c r="C5" s="9">
        <f>'2'!M4</f>
        <v>42</v>
      </c>
      <c r="D5" s="9">
        <f>'3'!M4</f>
        <v>42.8</v>
      </c>
      <c r="E5" s="9">
        <f>'4'!M4</f>
        <v>42</v>
      </c>
      <c r="F5" s="9">
        <f>'5'!M4</f>
        <v>50</v>
      </c>
      <c r="G5" s="9">
        <f>'6'!M4</f>
        <v>30</v>
      </c>
      <c r="H5" s="9">
        <f>'7'!P4</f>
        <v>38</v>
      </c>
      <c r="I5" s="9">
        <f>AVERAGE(B5:H5)</f>
        <v>41.114285714285714</v>
      </c>
      <c r="J5" s="10">
        <f>RANK(I5,$I$5:$I$12,0)</f>
        <v>1</v>
      </c>
    </row>
    <row r="6" spans="1:12" ht="16.5" customHeight="1" x14ac:dyDescent="0.2">
      <c r="A6" s="8" t="str">
        <f>'7'!A5:D5</f>
        <v>Waste Water Transport Services</v>
      </c>
      <c r="B6" s="9">
        <f>'1'!M5</f>
        <v>38</v>
      </c>
      <c r="C6" s="9">
        <f>'2'!M5</f>
        <v>40.699999999999996</v>
      </c>
      <c r="D6" s="9">
        <f>'3'!M5</f>
        <v>34</v>
      </c>
      <c r="E6" s="9">
        <f>'4'!M5</f>
        <v>40.699999999999996</v>
      </c>
      <c r="F6" s="9">
        <f>'5'!M5</f>
        <v>49</v>
      </c>
      <c r="G6" s="9">
        <f>'6'!M5</f>
        <v>34</v>
      </c>
      <c r="H6" s="9">
        <f>'7'!P5</f>
        <v>36</v>
      </c>
      <c r="I6" s="9">
        <f>AVERAGE(B6:H6)</f>
        <v>38.914285714285711</v>
      </c>
      <c r="J6" s="10">
        <f t="shared" ref="J6" si="0">RANK(I6,$I$5:$I$12,0)</f>
        <v>2</v>
      </c>
    </row>
    <row r="7" spans="1:12" ht="16.5" customHeight="1" x14ac:dyDescent="0.2"/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2" sqref="A2:D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95" t="s">
        <v>19</v>
      </c>
      <c r="B1" s="95"/>
      <c r="C1" s="95"/>
      <c r="D1" s="95"/>
    </row>
    <row r="2" spans="1:4" ht="48.75" customHeight="1" x14ac:dyDescent="0.2">
      <c r="A2" s="96" t="s">
        <v>30</v>
      </c>
      <c r="B2" s="96"/>
      <c r="C2" s="96"/>
      <c r="D2" s="9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SouthWaste</v>
      </c>
      <c r="B5" s="9">
        <f>'7'!R4</f>
        <v>32</v>
      </c>
      <c r="C5" s="9">
        <f>AVERAGE(B5)</f>
        <v>32</v>
      </c>
      <c r="D5" s="10">
        <f>RANK(C5,$C$5:$C$12,0)</f>
        <v>1</v>
      </c>
    </row>
    <row r="6" spans="1:4" ht="16.5" customHeight="1" x14ac:dyDescent="0.2">
      <c r="A6" s="8" t="str">
        <f>'7'!A5:D5</f>
        <v>Waste Water Transport Services</v>
      </c>
      <c r="B6" s="9">
        <f>'7'!R5</f>
        <v>30</v>
      </c>
      <c r="C6" s="9">
        <f t="shared" ref="C6" si="0">AVERAGE(B6)</f>
        <v>30</v>
      </c>
      <c r="D6" s="10">
        <f t="shared" ref="D6" si="1">RANK(C6,$C$5:$C$12,0)</f>
        <v>2</v>
      </c>
    </row>
    <row r="7" spans="1:4" ht="16.5" customHeight="1" x14ac:dyDescent="0.2">
      <c r="A7" s="8"/>
      <c r="B7" s="9"/>
      <c r="C7" s="9"/>
      <c r="D7" s="10"/>
    </row>
    <row r="8" spans="1:4" x14ac:dyDescent="0.2">
      <c r="A8" s="8"/>
      <c r="B8" s="9"/>
      <c r="C8" s="9"/>
      <c r="D8" s="10"/>
    </row>
    <row r="9" spans="1:4" x14ac:dyDescent="0.2">
      <c r="A9" s="8"/>
      <c r="B9" s="9"/>
      <c r="C9" s="9"/>
      <c r="D9" s="10"/>
    </row>
    <row r="10" spans="1:4" x14ac:dyDescent="0.2">
      <c r="A10" s="8"/>
      <c r="B10" s="9"/>
      <c r="C10" s="9"/>
      <c r="D10" s="10"/>
    </row>
    <row r="11" spans="1:4" x14ac:dyDescent="0.2">
      <c r="A11" s="8"/>
      <c r="B11" s="9"/>
      <c r="C11" s="9"/>
      <c r="D11" s="10"/>
    </row>
    <row r="12" spans="1:4" x14ac:dyDescent="0.2">
      <c r="A12" s="8"/>
      <c r="B12" s="9"/>
      <c r="C12" s="9"/>
      <c r="D12" s="10"/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7</vt:lpstr>
      <vt:lpstr>6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2017-07-20T20:17:24Z</dcterms:modified>
</cp:coreProperties>
</file>