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tabRatio="936" activeTab="13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13" r:id="rId8"/>
    <sheet name="9" sheetId="4" r:id="rId9"/>
    <sheet name="10" sheetId="14" r:id="rId10"/>
    <sheet name="Technical" sheetId="1" r:id="rId11"/>
    <sheet name="Non-Technical" sheetId="6" r:id="rId12"/>
    <sheet name="Summary" sheetId="7" r:id="rId13"/>
    <sheet name="Evaluation" sheetId="15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N17" i="15" l="1"/>
  <c r="O17" i="15" s="1"/>
  <c r="K17" i="15"/>
  <c r="H17" i="15"/>
  <c r="E17" i="15"/>
  <c r="B17" i="15"/>
  <c r="N16" i="15"/>
  <c r="O16" i="15" s="1"/>
  <c r="K16" i="15"/>
  <c r="H16" i="15"/>
  <c r="E16" i="15"/>
  <c r="B16" i="15"/>
  <c r="O15" i="15"/>
  <c r="N15" i="15"/>
  <c r="K15" i="15"/>
  <c r="H15" i="15"/>
  <c r="E15" i="15"/>
  <c r="B15" i="15"/>
  <c r="O14" i="15"/>
  <c r="N14" i="15"/>
  <c r="K14" i="15"/>
  <c r="H14" i="15"/>
  <c r="E14" i="15"/>
  <c r="B14" i="15"/>
  <c r="N13" i="15"/>
  <c r="O13" i="15" s="1"/>
  <c r="K13" i="15"/>
  <c r="H13" i="15"/>
  <c r="E13" i="15"/>
  <c r="B13" i="15"/>
  <c r="N12" i="15"/>
  <c r="O12" i="15" s="1"/>
  <c r="K12" i="15"/>
  <c r="H12" i="15"/>
  <c r="E12" i="15"/>
  <c r="B12" i="15"/>
  <c r="O11" i="15"/>
  <c r="N11" i="15"/>
  <c r="K11" i="15"/>
  <c r="H11" i="15"/>
  <c r="E11" i="15"/>
  <c r="B11" i="15"/>
  <c r="O10" i="15"/>
  <c r="N10" i="15"/>
  <c r="K10" i="15"/>
  <c r="H10" i="15"/>
  <c r="E10" i="15"/>
  <c r="B10" i="15"/>
  <c r="N9" i="15"/>
  <c r="O9" i="15" s="1"/>
  <c r="K9" i="15"/>
  <c r="H9" i="15"/>
  <c r="E9" i="15"/>
  <c r="B9" i="15"/>
  <c r="N8" i="15"/>
  <c r="O8" i="15" s="1"/>
  <c r="K8" i="15"/>
  <c r="H8" i="15"/>
  <c r="E8" i="15"/>
  <c r="B8" i="15"/>
  <c r="E1" i="15"/>
  <c r="M6" i="7" l="1"/>
  <c r="M7" i="7"/>
  <c r="M8" i="7"/>
  <c r="M9" i="7"/>
  <c r="M10" i="7"/>
  <c r="M11" i="7"/>
  <c r="M12" i="7"/>
  <c r="M13" i="7"/>
  <c r="M14" i="7"/>
  <c r="M5" i="7"/>
  <c r="B6" i="7"/>
  <c r="C6" i="7"/>
  <c r="D6" i="7"/>
  <c r="E6" i="7"/>
  <c r="F6" i="7"/>
  <c r="G6" i="7"/>
  <c r="H6" i="7"/>
  <c r="J6" i="7"/>
  <c r="K6" i="7"/>
  <c r="B7" i="7"/>
  <c r="C7" i="7"/>
  <c r="D7" i="7"/>
  <c r="E7" i="7"/>
  <c r="F7" i="7"/>
  <c r="G7" i="7"/>
  <c r="H7" i="7"/>
  <c r="J7" i="7"/>
  <c r="K7" i="7"/>
  <c r="B8" i="7"/>
  <c r="C8" i="7"/>
  <c r="D8" i="7"/>
  <c r="E8" i="7"/>
  <c r="F8" i="7"/>
  <c r="G8" i="7"/>
  <c r="H8" i="7"/>
  <c r="J8" i="7"/>
  <c r="K8" i="7"/>
  <c r="B9" i="7"/>
  <c r="C9" i="7"/>
  <c r="D9" i="7"/>
  <c r="E9" i="7"/>
  <c r="F9" i="7"/>
  <c r="G9" i="7"/>
  <c r="H9" i="7"/>
  <c r="J9" i="7"/>
  <c r="K9" i="7"/>
  <c r="B10" i="7"/>
  <c r="C10" i="7"/>
  <c r="D10" i="7"/>
  <c r="E10" i="7"/>
  <c r="F10" i="7"/>
  <c r="G10" i="7"/>
  <c r="H10" i="7"/>
  <c r="J10" i="7"/>
  <c r="K10" i="7"/>
  <c r="B11" i="7"/>
  <c r="C11" i="7"/>
  <c r="D11" i="7"/>
  <c r="E11" i="7"/>
  <c r="F11" i="7"/>
  <c r="G11" i="7"/>
  <c r="H11" i="7"/>
  <c r="J11" i="7"/>
  <c r="K11" i="7"/>
  <c r="B12" i="7"/>
  <c r="C12" i="7"/>
  <c r="D12" i="7"/>
  <c r="E12" i="7"/>
  <c r="F12" i="7"/>
  <c r="G12" i="7"/>
  <c r="H12" i="7"/>
  <c r="J12" i="7"/>
  <c r="K12" i="7"/>
  <c r="B13" i="7"/>
  <c r="C13" i="7"/>
  <c r="D13" i="7"/>
  <c r="E13" i="7"/>
  <c r="F13" i="7"/>
  <c r="G13" i="7"/>
  <c r="H13" i="7"/>
  <c r="J13" i="7"/>
  <c r="K13" i="7"/>
  <c r="B14" i="7"/>
  <c r="C14" i="7"/>
  <c r="D14" i="7"/>
  <c r="E14" i="7"/>
  <c r="F14" i="7"/>
  <c r="G14" i="7"/>
  <c r="H14" i="7"/>
  <c r="J14" i="7"/>
  <c r="K14" i="7"/>
  <c r="K5" i="7"/>
  <c r="J5" i="7"/>
  <c r="H5" i="7"/>
  <c r="G5" i="7"/>
  <c r="F5" i="7"/>
  <c r="E5" i="7"/>
  <c r="D5" i="7"/>
  <c r="C5" i="7"/>
  <c r="B5" i="7"/>
  <c r="A6" i="7"/>
  <c r="A7" i="7"/>
  <c r="A8" i="7"/>
  <c r="A9" i="7"/>
  <c r="A10" i="7"/>
  <c r="A11" i="7"/>
  <c r="A12" i="7"/>
  <c r="A13" i="7"/>
  <c r="A14" i="7"/>
  <c r="K4" i="7"/>
  <c r="C4" i="7"/>
  <c r="D4" i="7"/>
  <c r="E4" i="7"/>
  <c r="F4" i="7"/>
  <c r="G4" i="7"/>
  <c r="H4" i="7"/>
  <c r="I4" i="7"/>
  <c r="J4" i="7"/>
  <c r="E6" i="6"/>
  <c r="E7" i="6"/>
  <c r="E8" i="6"/>
  <c r="E9" i="6"/>
  <c r="E10" i="6"/>
  <c r="E11" i="6"/>
  <c r="E12" i="6"/>
  <c r="E13" i="6"/>
  <c r="E14" i="6"/>
  <c r="E5" i="6"/>
  <c r="D6" i="6"/>
  <c r="D7" i="6"/>
  <c r="D8" i="6"/>
  <c r="D9" i="6"/>
  <c r="D10" i="6"/>
  <c r="D11" i="6"/>
  <c r="D12" i="6"/>
  <c r="D13" i="6"/>
  <c r="D14" i="6"/>
  <c r="D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C5" i="6"/>
  <c r="B5" i="6"/>
  <c r="A6" i="6"/>
  <c r="A7" i="6"/>
  <c r="A8" i="6"/>
  <c r="A9" i="6"/>
  <c r="A10" i="6"/>
  <c r="A11" i="6"/>
  <c r="A12" i="6"/>
  <c r="A13" i="6"/>
  <c r="A14" i="6"/>
  <c r="L10" i="1" l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K5" i="1"/>
  <c r="J5" i="1"/>
  <c r="B6" i="1"/>
  <c r="C6" i="1"/>
  <c r="D6" i="1"/>
  <c r="E6" i="1"/>
  <c r="F6" i="1"/>
  <c r="G6" i="1"/>
  <c r="H6" i="1"/>
  <c r="I6" i="1"/>
  <c r="I6" i="7" s="1"/>
  <c r="L6" i="7" s="1"/>
  <c r="N6" i="7" s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I12" i="1"/>
  <c r="I12" i="7" s="1"/>
  <c r="L12" i="7" s="1"/>
  <c r="N12" i="7" s="1"/>
  <c r="B13" i="1"/>
  <c r="C13" i="1"/>
  <c r="D13" i="1"/>
  <c r="E13" i="1"/>
  <c r="F13" i="1"/>
  <c r="G13" i="1"/>
  <c r="H13" i="1"/>
  <c r="I13" i="1"/>
  <c r="I13" i="7" s="1"/>
  <c r="L13" i="7" s="1"/>
  <c r="N13" i="7" s="1"/>
  <c r="B14" i="1"/>
  <c r="C14" i="1"/>
  <c r="D14" i="1"/>
  <c r="E14" i="1"/>
  <c r="F14" i="1"/>
  <c r="G14" i="1"/>
  <c r="H14" i="1"/>
  <c r="I14" i="1"/>
  <c r="I14" i="7" s="1"/>
  <c r="L14" i="7" s="1"/>
  <c r="N14" i="7" s="1"/>
  <c r="H5" i="1"/>
  <c r="G5" i="1"/>
  <c r="F5" i="1"/>
  <c r="E5" i="1"/>
  <c r="D5" i="1"/>
  <c r="C5" i="1"/>
  <c r="B5" i="1"/>
  <c r="A6" i="1"/>
  <c r="A7" i="1"/>
  <c r="A8" i="1"/>
  <c r="A9" i="1"/>
  <c r="A10" i="1"/>
  <c r="A11" i="1"/>
  <c r="A12" i="1"/>
  <c r="A13" i="1"/>
  <c r="A14" i="1"/>
  <c r="I13" i="14"/>
  <c r="I12" i="14"/>
  <c r="I11" i="14"/>
  <c r="I10" i="14"/>
  <c r="I9" i="14"/>
  <c r="I8" i="14"/>
  <c r="I7" i="14"/>
  <c r="I6" i="14"/>
  <c r="I5" i="14"/>
  <c r="I4" i="14"/>
  <c r="I5" i="4"/>
  <c r="I6" i="4"/>
  <c r="I7" i="4"/>
  <c r="I8" i="4"/>
  <c r="I9" i="4"/>
  <c r="I10" i="4"/>
  <c r="I11" i="4"/>
  <c r="I12" i="4"/>
  <c r="I13" i="4"/>
  <c r="I13" i="13"/>
  <c r="I12" i="13"/>
  <c r="I11" i="13"/>
  <c r="I10" i="13"/>
  <c r="I11" i="1" s="1"/>
  <c r="I9" i="13"/>
  <c r="I10" i="1" s="1"/>
  <c r="I10" i="7" s="1"/>
  <c r="L10" i="7" s="1"/>
  <c r="N10" i="7" s="1"/>
  <c r="I8" i="13"/>
  <c r="I9" i="1" s="1"/>
  <c r="I9" i="7" s="1"/>
  <c r="L9" i="7" s="1"/>
  <c r="N9" i="7" s="1"/>
  <c r="I7" i="13"/>
  <c r="I8" i="1" s="1"/>
  <c r="I8" i="7" s="1"/>
  <c r="L8" i="7" s="1"/>
  <c r="N8" i="7" s="1"/>
  <c r="I6" i="13"/>
  <c r="I7" i="1" s="1"/>
  <c r="I5" i="13"/>
  <c r="I4" i="13"/>
  <c r="I5" i="1" s="1"/>
  <c r="I13" i="12"/>
  <c r="I12" i="12"/>
  <c r="I11" i="12"/>
  <c r="I10" i="12"/>
  <c r="I9" i="12"/>
  <c r="I8" i="12"/>
  <c r="I7" i="12"/>
  <c r="I6" i="12"/>
  <c r="I5" i="12"/>
  <c r="I4" i="12"/>
  <c r="I5" i="11"/>
  <c r="I6" i="11"/>
  <c r="I7" i="11"/>
  <c r="I8" i="11"/>
  <c r="I9" i="11"/>
  <c r="I10" i="11"/>
  <c r="I11" i="11"/>
  <c r="I12" i="11"/>
  <c r="I13" i="11"/>
  <c r="I5" i="10"/>
  <c r="I6" i="10"/>
  <c r="I7" i="10"/>
  <c r="I8" i="10"/>
  <c r="I9" i="10"/>
  <c r="I10" i="10"/>
  <c r="I11" i="10"/>
  <c r="I12" i="10"/>
  <c r="I13" i="10"/>
  <c r="I7" i="9"/>
  <c r="I8" i="9"/>
  <c r="I9" i="9"/>
  <c r="I10" i="9"/>
  <c r="I11" i="9"/>
  <c r="I12" i="9"/>
  <c r="I13" i="9"/>
  <c r="I5" i="9"/>
  <c r="I6" i="9"/>
  <c r="I5" i="5"/>
  <c r="I6" i="5"/>
  <c r="I7" i="5"/>
  <c r="I8" i="5"/>
  <c r="I9" i="5"/>
  <c r="I10" i="5"/>
  <c r="I11" i="5"/>
  <c r="I12" i="5"/>
  <c r="I13" i="5"/>
  <c r="I5" i="3"/>
  <c r="I6" i="3"/>
  <c r="I7" i="3"/>
  <c r="I8" i="3"/>
  <c r="I9" i="3"/>
  <c r="I10" i="3"/>
  <c r="I11" i="3"/>
  <c r="I12" i="3"/>
  <c r="I13" i="3"/>
  <c r="I5" i="2"/>
  <c r="I6" i="2"/>
  <c r="I7" i="2"/>
  <c r="I8" i="2"/>
  <c r="I9" i="2"/>
  <c r="I10" i="2"/>
  <c r="I11" i="2"/>
  <c r="I12" i="2"/>
  <c r="I13" i="2"/>
  <c r="I5" i="7" l="1"/>
  <c r="L5" i="7" s="1"/>
  <c r="L5" i="1"/>
  <c r="I7" i="7"/>
  <c r="L7" i="7" s="1"/>
  <c r="N7" i="7" s="1"/>
  <c r="L7" i="1"/>
  <c r="I11" i="7"/>
  <c r="L11" i="7" s="1"/>
  <c r="N11" i="7" s="1"/>
  <c r="L11" i="1"/>
  <c r="L9" i="1"/>
  <c r="L8" i="1"/>
  <c r="M8" i="1" s="1"/>
  <c r="L14" i="1"/>
  <c r="L6" i="1"/>
  <c r="L13" i="1"/>
  <c r="L12" i="1"/>
  <c r="A2" i="7"/>
  <c r="A2" i="6"/>
  <c r="M7" i="1" l="1"/>
  <c r="M12" i="1"/>
  <c r="M5" i="1"/>
  <c r="M10" i="1"/>
  <c r="M13" i="1"/>
  <c r="M6" i="1"/>
  <c r="M14" i="1"/>
  <c r="M11" i="1"/>
  <c r="M9" i="1"/>
  <c r="I4" i="4"/>
  <c r="B4" i="7"/>
  <c r="I4" i="11" l="1"/>
  <c r="I4" i="10"/>
  <c r="I4" i="9"/>
  <c r="I4" i="5"/>
  <c r="I4" i="3"/>
  <c r="I4" i="2"/>
  <c r="A5" i="7" l="1"/>
  <c r="A5" i="6"/>
  <c r="A5" i="1" l="1"/>
  <c r="N5" i="7" l="1"/>
  <c r="O5" i="7" l="1"/>
  <c r="O12" i="7"/>
  <c r="O8" i="7"/>
  <c r="O6" i="7"/>
  <c r="O14" i="7"/>
  <c r="O9" i="7"/>
  <c r="O10" i="7"/>
  <c r="O13" i="7"/>
  <c r="O11" i="7"/>
  <c r="O7" i="7"/>
</calcChain>
</file>

<file path=xl/sharedStrings.xml><?xml version="1.0" encoding="utf-8"?>
<sst xmlns="http://schemas.openxmlformats.org/spreadsheetml/2006/main" count="242" uniqueCount="59">
  <si>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</si>
  <si>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</si>
  <si>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</si>
  <si>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</si>
  <si>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</si>
  <si>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</si>
  <si>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</si>
  <si>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</si>
  <si>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</si>
  <si>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</si>
  <si>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</si>
  <si>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</si>
  <si>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</si>
  <si>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</si>
  <si>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</si>
  <si>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</si>
  <si>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</si>
  <si>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</si>
  <si>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</si>
  <si>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</si>
  <si>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</si>
  <si>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</si>
  <si>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 xml:space="preserve">Deutser </t>
  </si>
  <si>
    <t>Empire Advertising &amp; Design</t>
  </si>
  <si>
    <t xml:space="preserve">Freed </t>
  </si>
  <si>
    <t>Keystone Resources</t>
  </si>
  <si>
    <t xml:space="preserve">Lions Share Marketing Group </t>
  </si>
  <si>
    <t>O'Brien Advertising</t>
  </si>
  <si>
    <t>Richards Carlberg</t>
  </si>
  <si>
    <t>Ward Group</t>
  </si>
  <si>
    <t xml:space="preserve">Zeal40 </t>
  </si>
  <si>
    <t xml:space="preserve">Zellmer McConnell </t>
  </si>
  <si>
    <t>Evaluator 8</t>
  </si>
  <si>
    <t>Evaluator 9</t>
  </si>
  <si>
    <t>Evaluator 10</t>
  </si>
  <si>
    <t>RFP730-16071 Marketing and Advertising</t>
  </si>
  <si>
    <t>Evaluator  1</t>
  </si>
  <si>
    <t>RESPONDENT EVALUATION MATRIX</t>
  </si>
  <si>
    <t>Evaluator Name:</t>
  </si>
  <si>
    <t>Name</t>
  </si>
  <si>
    <t xml:space="preserve">Criteria 1 </t>
  </si>
  <si>
    <t xml:space="preserve">Objectives
Demonstrated understanding of the work to be performed, and ability to fulfill the current and predicted University need
</t>
  </si>
  <si>
    <t xml:space="preserve">Qualifications
Including sample work, reputation, processes used when working with client, financial stability and viability, knowledge of media and creativity
</t>
  </si>
  <si>
    <t>Quality Control
Methods, procedures, and processes for measurement and performance guarantees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</si>
  <si>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</si>
  <si>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</si>
  <si>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</si>
  <si>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</si>
  <si>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</si>
  <si>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</si>
  <si>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</si>
  <si>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</si>
  <si>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</si>
  <si>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</si>
  <si>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</si>
  <si>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</si>
  <si>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</si>
  <si>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</si>
  <si>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Price Schedule
Price schedule submitted for Scope of Work/Deliverables
</t>
    </r>
    <r>
      <rPr>
        <b/>
        <sz val="10"/>
        <color rgb="FFFF0000"/>
        <rFont val="Calibri"/>
        <family val="2"/>
        <scheme val="minor"/>
      </rPr>
      <t>**DO NOT EVALUATE COST.  Evaluator 9 &amp; Evaluator 10 WILL EVALUATE COST**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</si>
</sst>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4" borderId="7" applyNumberFormat="0" applyFont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16" fillId="4" borderId="7" applyNumberFormat="0" applyFont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5" fillId="4" borderId="7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" fontId="14" fillId="0" borderId="5" xfId="0" applyNumberFormat="1" applyFont="1" applyBorder="1"/>
    <xf numFmtId="0" fontId="14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35" fillId="0" borderId="16" xfId="47" applyFont="1" applyBorder="1" applyAlignment="1">
      <alignment horizontal="center"/>
    </xf>
    <xf numFmtId="0" fontId="0" fillId="3" borderId="0" xfId="0" applyFill="1"/>
    <xf numFmtId="0" fontId="17" fillId="3" borderId="16" xfId="47" applyFont="1" applyFill="1" applyBorder="1" applyAlignment="1">
      <alignment horizontal="center"/>
    </xf>
    <xf numFmtId="0" fontId="17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3" borderId="0" xfId="0" applyFill="1"/>
    <xf numFmtId="0" fontId="17" fillId="0" borderId="16" xfId="47" applyFont="1" applyBorder="1" applyAlignment="1">
      <alignment horizontal="center"/>
    </xf>
    <xf numFmtId="0" fontId="37" fillId="0" borderId="16" xfId="47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4" fontId="38" fillId="0" borderId="5" xfId="0" applyNumberFormat="1" applyFont="1" applyBorder="1"/>
    <xf numFmtId="0" fontId="17" fillId="0" borderId="16" xfId="47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0" fillId="0" borderId="0" xfId="0" applyFont="1"/>
    <xf numFmtId="0" fontId="41" fillId="0" borderId="0" xfId="0" applyFont="1"/>
    <xf numFmtId="0" fontId="40" fillId="0" borderId="0" xfId="0" applyFont="1"/>
    <xf numFmtId="0" fontId="41" fillId="0" borderId="0" xfId="0" applyFont="1"/>
    <xf numFmtId="0" fontId="40" fillId="0" borderId="0" xfId="0" applyFont="1"/>
    <xf numFmtId="0" fontId="41" fillId="0" borderId="0" xfId="0" applyFont="1"/>
    <xf numFmtId="0" fontId="40" fillId="0" borderId="0" xfId="0" applyFont="1"/>
    <xf numFmtId="0" fontId="41" fillId="0" borderId="0" xfId="0" applyFo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0" fillId="0" borderId="0" xfId="0" applyFont="1"/>
    <xf numFmtId="0" fontId="41" fillId="0" borderId="0" xfId="0" applyFo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0" fillId="0" borderId="0" xfId="0" applyFont="1"/>
    <xf numFmtId="0" fontId="41" fillId="0" borderId="0" xfId="0" applyFo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40" fillId="0" borderId="0" xfId="0" applyFont="1"/>
    <xf numFmtId="0" fontId="41" fillId="0" borderId="0" xfId="0" applyFont="1"/>
    <xf numFmtId="0" fontId="14" fillId="0" borderId="0" xfId="0" applyFont="1"/>
    <xf numFmtId="0" fontId="14" fillId="0" borderId="0" xfId="0" applyFont="1" applyBorder="1"/>
    <xf numFmtId="0" fontId="40" fillId="0" borderId="0" xfId="0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/>
    <xf numFmtId="0" fontId="42" fillId="0" borderId="0" xfId="0" applyFont="1"/>
    <xf numFmtId="0" fontId="43" fillId="0" borderId="0" xfId="99" applyFont="1"/>
    <xf numFmtId="0" fontId="45" fillId="3" borderId="21" xfId="99" applyFont="1" applyFill="1" applyBorder="1" applyAlignment="1">
      <alignment horizontal="center" vertical="center"/>
    </xf>
    <xf numFmtId="0" fontId="45" fillId="0" borderId="0" xfId="99" applyFont="1" applyAlignment="1">
      <alignment horizontal="center"/>
    </xf>
    <xf numFmtId="0" fontId="39" fillId="27" borderId="22" xfId="99" applyFont="1" applyFill="1" applyBorder="1" applyAlignment="1">
      <alignment horizontal="center"/>
    </xf>
    <xf numFmtId="0" fontId="39" fillId="0" borderId="23" xfId="99" applyFont="1" applyFill="1" applyBorder="1" applyAlignment="1">
      <alignment horizontal="center"/>
    </xf>
    <xf numFmtId="0" fontId="39" fillId="0" borderId="24" xfId="99" applyFont="1" applyFill="1" applyBorder="1" applyAlignment="1">
      <alignment horizontal="center"/>
    </xf>
    <xf numFmtId="0" fontId="45" fillId="27" borderId="22" xfId="99" applyFont="1" applyFill="1" applyBorder="1" applyAlignment="1">
      <alignment horizontal="center"/>
    </xf>
    <xf numFmtId="0" fontId="45" fillId="0" borderId="23" xfId="99" applyFont="1" applyFill="1" applyBorder="1" applyAlignment="1">
      <alignment horizontal="center"/>
    </xf>
    <xf numFmtId="0" fontId="45" fillId="0" borderId="24" xfId="99" applyFont="1" applyFill="1" applyBorder="1" applyAlignment="1">
      <alignment horizontal="center"/>
    </xf>
    <xf numFmtId="0" fontId="43" fillId="0" borderId="25" xfId="99" applyFont="1" applyBorder="1" applyAlignment="1">
      <alignment horizontal="center"/>
    </xf>
    <xf numFmtId="0" fontId="15" fillId="0" borderId="26" xfId="88" applyFont="1" applyFill="1" applyBorder="1" applyAlignment="1">
      <alignment horizontal="center"/>
    </xf>
    <xf numFmtId="0" fontId="40" fillId="27" borderId="27" xfId="99" applyFont="1" applyFill="1" applyBorder="1" applyAlignment="1">
      <alignment horizontal="center"/>
    </xf>
    <xf numFmtId="0" fontId="40" fillId="0" borderId="28" xfId="99" applyFont="1" applyFill="1" applyBorder="1" applyAlignment="1">
      <alignment horizontal="center"/>
    </xf>
    <xf numFmtId="0" fontId="40" fillId="0" borderId="6" xfId="99" applyFont="1" applyFill="1" applyBorder="1" applyAlignment="1">
      <alignment horizontal="center"/>
    </xf>
    <xf numFmtId="0" fontId="43" fillId="27" borderId="27" xfId="99" applyFont="1" applyFill="1" applyBorder="1" applyAlignment="1">
      <alignment horizontal="center"/>
    </xf>
    <xf numFmtId="0" fontId="43" fillId="0" borderId="28" xfId="99" applyFont="1" applyFill="1" applyBorder="1" applyAlignment="1">
      <alignment horizontal="center"/>
    </xf>
    <xf numFmtId="0" fontId="43" fillId="0" borderId="6" xfId="99" applyFont="1" applyFill="1" applyBorder="1" applyAlignment="1">
      <alignment horizontal="center"/>
    </xf>
    <xf numFmtId="0" fontId="43" fillId="3" borderId="25" xfId="99" applyFont="1" applyFill="1" applyBorder="1" applyAlignment="1">
      <alignment horizontal="center"/>
    </xf>
    <xf numFmtId="0" fontId="15" fillId="0" borderId="0" xfId="0" applyFont="1"/>
    <xf numFmtId="0" fontId="39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7" fillId="0" borderId="16" xfId="47" applyFont="1" applyBorder="1" applyAlignment="1">
      <alignment horizontal="center"/>
    </xf>
    <xf numFmtId="0" fontId="17" fillId="0" borderId="16" xfId="91" applyFont="1" applyBorder="1" applyAlignment="1">
      <alignment horizontal="center"/>
    </xf>
    <xf numFmtId="0" fontId="17" fillId="0" borderId="16" xfId="92" applyFont="1" applyBorder="1" applyAlignment="1">
      <alignment horizontal="center"/>
    </xf>
    <xf numFmtId="0" fontId="17" fillId="0" borderId="16" xfId="93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37" fillId="0" borderId="1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42" fillId="26" borderId="0" xfId="0" applyFont="1" applyFill="1" applyBorder="1" applyAlignment="1">
      <alignment horizontal="center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39" fillId="0" borderId="18" xfId="99" applyFont="1" applyFill="1" applyBorder="1" applyAlignment="1">
      <alignment horizontal="left" vertical="top" wrapText="1"/>
    </xf>
    <xf numFmtId="0" fontId="39" fillId="0" borderId="19" xfId="99" applyFont="1" applyFill="1" applyBorder="1" applyAlignment="1">
      <alignment horizontal="left" vertical="top" wrapText="1"/>
    </xf>
    <xf numFmtId="0" fontId="39" fillId="0" borderId="20" xfId="99" applyFont="1" applyFill="1" applyBorder="1" applyAlignment="1">
      <alignment horizontal="left" vertical="top" wrapText="1"/>
    </xf>
    <xf numFmtId="0" fontId="46" fillId="0" borderId="0" xfId="0" applyFont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0" fontId="46" fillId="2" borderId="30" xfId="0" applyFont="1" applyFill="1" applyBorder="1" applyAlignment="1">
      <alignment horizontal="center"/>
    </xf>
    <xf numFmtId="0" fontId="46" fillId="2" borderId="31" xfId="0" applyFont="1" applyFill="1" applyBorder="1" applyAlignment="1">
      <alignment horizontal="center"/>
    </xf>
    <xf numFmtId="0" fontId="46" fillId="2" borderId="32" xfId="0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12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71%20Marketing%20and%20Advertis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RFP730-16071 Marketing and Advertising </v>
          </cell>
        </row>
      </sheetData>
      <sheetData sheetId="1">
        <row r="4">
          <cell r="A4" t="str">
            <v xml:space="preserve">Deutser </v>
          </cell>
        </row>
        <row r="5">
          <cell r="A5" t="str">
            <v>Empire Advertising &amp; Design</v>
          </cell>
        </row>
        <row r="6">
          <cell r="A6" t="str">
            <v xml:space="preserve">Freed </v>
          </cell>
        </row>
        <row r="7">
          <cell r="A7" t="str">
            <v>Keystone Resources</v>
          </cell>
        </row>
        <row r="8">
          <cell r="A8" t="str">
            <v xml:space="preserve">Lions Share Marketing Group </v>
          </cell>
        </row>
        <row r="9">
          <cell r="A9" t="str">
            <v>O'Brien Advertising</v>
          </cell>
        </row>
        <row r="10">
          <cell r="A10" t="str">
            <v>Richards Carlberg</v>
          </cell>
        </row>
        <row r="11">
          <cell r="A11" t="str">
            <v>Ward Group</v>
          </cell>
        </row>
        <row r="12">
          <cell r="A12" t="str">
            <v xml:space="preserve">Zeal40 </v>
          </cell>
        </row>
        <row r="13">
          <cell r="A13" t="str">
            <v xml:space="preserve">Zellmer McConnell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F9" sqref="F9"/>
    </sheetView>
  </sheetViews>
  <sheetFormatPr defaultRowHeight="12.75" x14ac:dyDescent="0.2"/>
  <sheetData>
    <row r="1" spans="1:12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2" ht="15.75" x14ac:dyDescent="0.25">
      <c r="A2" s="14"/>
      <c r="B2" s="13"/>
      <c r="C2" s="88" t="s">
        <v>36</v>
      </c>
      <c r="D2" s="88"/>
      <c r="E2" s="88"/>
      <c r="F2" s="88"/>
      <c r="G2" s="88"/>
      <c r="H2" s="13"/>
      <c r="I2" s="12"/>
    </row>
    <row r="3" spans="1:12" ht="15" x14ac:dyDescent="0.25">
      <c r="A3" s="89" t="s">
        <v>12</v>
      </c>
      <c r="B3" s="89"/>
      <c r="C3" s="89"/>
      <c r="D3" s="89"/>
      <c r="E3" s="15" t="s">
        <v>13</v>
      </c>
      <c r="F3" s="18" t="s">
        <v>14</v>
      </c>
      <c r="G3" s="18" t="s">
        <v>15</v>
      </c>
      <c r="H3" s="30" t="s">
        <v>16</v>
      </c>
      <c r="I3" s="17" t="s">
        <v>17</v>
      </c>
    </row>
    <row r="4" spans="1:12" x14ac:dyDescent="0.2">
      <c r="A4" s="86" t="s">
        <v>22</v>
      </c>
      <c r="B4" s="86"/>
      <c r="C4" s="86"/>
      <c r="D4" s="86"/>
      <c r="E4" s="36">
        <v>0</v>
      </c>
      <c r="F4" s="35">
        <v>15</v>
      </c>
      <c r="G4" s="35">
        <v>22.200000000000003</v>
      </c>
      <c r="H4" s="35">
        <v>17</v>
      </c>
      <c r="I4" s="16">
        <f>SUM(E4:H4)</f>
        <v>54.2</v>
      </c>
    </row>
    <row r="5" spans="1:12" x14ac:dyDescent="0.2">
      <c r="A5" s="86" t="s">
        <v>23</v>
      </c>
      <c r="B5" s="86"/>
      <c r="C5" s="86"/>
      <c r="D5" s="86"/>
      <c r="E5" s="36">
        <v>0</v>
      </c>
      <c r="F5" s="35">
        <v>16.5</v>
      </c>
      <c r="G5" s="35">
        <v>18</v>
      </c>
      <c r="H5" s="35">
        <v>19</v>
      </c>
      <c r="I5" s="29">
        <f t="shared" ref="I5:I13" si="0">SUM(E5:H5)</f>
        <v>53.5</v>
      </c>
      <c r="L5" s="28"/>
    </row>
    <row r="6" spans="1:12" x14ac:dyDescent="0.2">
      <c r="A6" s="86" t="s">
        <v>24</v>
      </c>
      <c r="B6" s="86"/>
      <c r="C6" s="86"/>
      <c r="D6" s="86"/>
      <c r="E6" s="36">
        <v>0</v>
      </c>
      <c r="F6" s="35">
        <v>15</v>
      </c>
      <c r="G6" s="35">
        <v>24.599999999999998</v>
      </c>
      <c r="H6" s="35">
        <v>22</v>
      </c>
      <c r="I6" s="29">
        <f t="shared" si="0"/>
        <v>61.599999999999994</v>
      </c>
      <c r="L6" s="28"/>
    </row>
    <row r="7" spans="1:12" x14ac:dyDescent="0.2">
      <c r="A7" s="86" t="s">
        <v>25</v>
      </c>
      <c r="B7" s="86"/>
      <c r="C7" s="86"/>
      <c r="D7" s="86"/>
      <c r="E7" s="36">
        <v>0</v>
      </c>
      <c r="F7" s="35">
        <v>17.5</v>
      </c>
      <c r="G7" s="35">
        <v>25.799999999999997</v>
      </c>
      <c r="H7" s="35">
        <v>20</v>
      </c>
      <c r="I7" s="29">
        <f t="shared" si="0"/>
        <v>63.3</v>
      </c>
    </row>
    <row r="8" spans="1:12" x14ac:dyDescent="0.2">
      <c r="A8" s="86" t="s">
        <v>26</v>
      </c>
      <c r="B8" s="86"/>
      <c r="C8" s="86"/>
      <c r="D8" s="86"/>
      <c r="E8" s="36">
        <v>0</v>
      </c>
      <c r="F8" s="35">
        <v>10</v>
      </c>
      <c r="G8" s="35">
        <v>12</v>
      </c>
      <c r="H8" s="35">
        <v>10</v>
      </c>
      <c r="I8" s="29">
        <f t="shared" si="0"/>
        <v>32</v>
      </c>
    </row>
    <row r="9" spans="1:12" x14ac:dyDescent="0.2">
      <c r="A9" s="86" t="s">
        <v>27</v>
      </c>
      <c r="B9" s="86"/>
      <c r="C9" s="86"/>
      <c r="D9" s="86"/>
      <c r="E9" s="36">
        <v>0</v>
      </c>
      <c r="F9" s="35">
        <v>23</v>
      </c>
      <c r="G9" s="35">
        <v>30</v>
      </c>
      <c r="H9" s="35">
        <v>22.5</v>
      </c>
      <c r="I9" s="29">
        <f t="shared" si="0"/>
        <v>75.5</v>
      </c>
    </row>
    <row r="10" spans="1:12" x14ac:dyDescent="0.2">
      <c r="A10" s="86" t="s">
        <v>28</v>
      </c>
      <c r="B10" s="86"/>
      <c r="C10" s="86"/>
      <c r="D10" s="86"/>
      <c r="E10" s="36">
        <v>0</v>
      </c>
      <c r="F10" s="35">
        <v>20</v>
      </c>
      <c r="G10" s="35">
        <v>25.799999999999997</v>
      </c>
      <c r="H10" s="35">
        <v>22.5</v>
      </c>
      <c r="I10" s="29">
        <f t="shared" si="0"/>
        <v>68.3</v>
      </c>
    </row>
    <row r="11" spans="1:12" x14ac:dyDescent="0.2">
      <c r="A11" s="86" t="s">
        <v>29</v>
      </c>
      <c r="B11" s="86"/>
      <c r="C11" s="86"/>
      <c r="D11" s="86"/>
      <c r="E11" s="36">
        <v>0</v>
      </c>
      <c r="F11" s="35">
        <v>16</v>
      </c>
      <c r="G11" s="35">
        <v>20.399999999999999</v>
      </c>
      <c r="H11" s="35">
        <v>17.5</v>
      </c>
      <c r="I11" s="29">
        <f t="shared" si="0"/>
        <v>53.9</v>
      </c>
    </row>
    <row r="12" spans="1:12" x14ac:dyDescent="0.2">
      <c r="A12" s="86" t="s">
        <v>30</v>
      </c>
      <c r="B12" s="86"/>
      <c r="C12" s="86"/>
      <c r="D12" s="86"/>
      <c r="E12" s="36">
        <v>0</v>
      </c>
      <c r="F12" s="35">
        <v>10</v>
      </c>
      <c r="G12" s="35">
        <v>13.799999999999999</v>
      </c>
      <c r="H12" s="35">
        <v>7</v>
      </c>
      <c r="I12" s="29">
        <f t="shared" si="0"/>
        <v>30.799999999999997</v>
      </c>
    </row>
    <row r="13" spans="1:12" x14ac:dyDescent="0.2">
      <c r="A13" s="86" t="s">
        <v>31</v>
      </c>
      <c r="B13" s="86"/>
      <c r="C13" s="86"/>
      <c r="D13" s="86"/>
      <c r="E13" s="36">
        <v>0</v>
      </c>
      <c r="F13" s="35">
        <v>16.5</v>
      </c>
      <c r="G13" s="35">
        <v>22.799999999999997</v>
      </c>
      <c r="H13" s="35">
        <v>18</v>
      </c>
      <c r="I13" s="29">
        <f t="shared" si="0"/>
        <v>57.3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"/>
  <sheetViews>
    <sheetView workbookViewId="0">
      <selection activeCell="A3" sqref="A3:D3"/>
    </sheetView>
  </sheetViews>
  <sheetFormatPr defaultRowHeight="12.75" x14ac:dyDescent="0.2"/>
  <cols>
    <col min="1" max="16384" width="9.140625" style="55"/>
  </cols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57"/>
      <c r="B2" s="56"/>
      <c r="C2" s="88" t="s">
        <v>34</v>
      </c>
      <c r="D2" s="88"/>
      <c r="E2" s="88"/>
      <c r="F2" s="88"/>
      <c r="G2" s="88"/>
      <c r="H2" s="56"/>
    </row>
    <row r="3" spans="1:9" ht="15" x14ac:dyDescent="0.25">
      <c r="A3" s="89" t="s">
        <v>12</v>
      </c>
      <c r="B3" s="89"/>
      <c r="C3" s="89"/>
      <c r="D3" s="89"/>
      <c r="E3" s="15" t="s">
        <v>13</v>
      </c>
      <c r="F3" s="34" t="s">
        <v>14</v>
      </c>
      <c r="G3" s="34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63">
        <v>4</v>
      </c>
      <c r="F4" s="62">
        <v>17.5</v>
      </c>
      <c r="G4" s="62">
        <v>21</v>
      </c>
      <c r="H4" s="62">
        <v>12.5</v>
      </c>
      <c r="I4" s="29">
        <f>SUM(F4:H4)</f>
        <v>51</v>
      </c>
    </row>
    <row r="5" spans="1:9" x14ac:dyDescent="0.2">
      <c r="A5" s="86" t="s">
        <v>23</v>
      </c>
      <c r="B5" s="86"/>
      <c r="C5" s="86"/>
      <c r="D5" s="86"/>
      <c r="E5" s="63">
        <v>9.6</v>
      </c>
      <c r="F5" s="62">
        <v>12.5</v>
      </c>
      <c r="G5" s="62">
        <v>15</v>
      </c>
      <c r="H5" s="62">
        <v>12.5</v>
      </c>
      <c r="I5" s="29">
        <f t="shared" ref="I5:I13" si="0">SUM(F5:H5)</f>
        <v>40</v>
      </c>
    </row>
    <row r="6" spans="1:9" x14ac:dyDescent="0.2">
      <c r="A6" s="86" t="s">
        <v>24</v>
      </c>
      <c r="B6" s="86"/>
      <c r="C6" s="86"/>
      <c r="D6" s="86"/>
      <c r="E6" s="63">
        <v>14</v>
      </c>
      <c r="F6" s="62">
        <v>17.5</v>
      </c>
      <c r="G6" s="62">
        <v>21</v>
      </c>
      <c r="H6" s="62">
        <v>12.5</v>
      </c>
      <c r="I6" s="29">
        <f t="shared" si="0"/>
        <v>51</v>
      </c>
    </row>
    <row r="7" spans="1:9" x14ac:dyDescent="0.2">
      <c r="A7" s="86" t="s">
        <v>25</v>
      </c>
      <c r="B7" s="86"/>
      <c r="C7" s="86"/>
      <c r="D7" s="86"/>
      <c r="E7" s="63">
        <v>8</v>
      </c>
      <c r="F7" s="62">
        <v>5</v>
      </c>
      <c r="G7" s="62">
        <v>15</v>
      </c>
      <c r="H7" s="62">
        <v>12.5</v>
      </c>
      <c r="I7" s="29">
        <f t="shared" si="0"/>
        <v>32.5</v>
      </c>
    </row>
    <row r="8" spans="1:9" x14ac:dyDescent="0.2">
      <c r="A8" s="86" t="s">
        <v>26</v>
      </c>
      <c r="B8" s="86"/>
      <c r="C8" s="86"/>
      <c r="D8" s="86"/>
      <c r="E8" s="63">
        <v>4</v>
      </c>
      <c r="F8" s="62">
        <v>10</v>
      </c>
      <c r="G8" s="62">
        <v>6</v>
      </c>
      <c r="H8" s="62">
        <v>10</v>
      </c>
      <c r="I8" s="29">
        <f t="shared" si="0"/>
        <v>26</v>
      </c>
    </row>
    <row r="9" spans="1:9" x14ac:dyDescent="0.2">
      <c r="A9" s="86" t="s">
        <v>27</v>
      </c>
      <c r="B9" s="86"/>
      <c r="C9" s="86"/>
      <c r="D9" s="86"/>
      <c r="E9" s="63">
        <v>9.6</v>
      </c>
      <c r="F9" s="62">
        <v>12.5</v>
      </c>
      <c r="G9" s="62">
        <v>18</v>
      </c>
      <c r="H9" s="62">
        <v>10</v>
      </c>
      <c r="I9" s="29">
        <f t="shared" si="0"/>
        <v>40.5</v>
      </c>
    </row>
    <row r="10" spans="1:9" x14ac:dyDescent="0.2">
      <c r="A10" s="86" t="s">
        <v>28</v>
      </c>
      <c r="B10" s="86"/>
      <c r="C10" s="86"/>
      <c r="D10" s="86"/>
      <c r="E10" s="63">
        <v>16</v>
      </c>
      <c r="F10" s="62">
        <v>22</v>
      </c>
      <c r="G10" s="62">
        <v>26.400000000000002</v>
      </c>
      <c r="H10" s="62">
        <v>12.5</v>
      </c>
      <c r="I10" s="29">
        <f t="shared" si="0"/>
        <v>60.900000000000006</v>
      </c>
    </row>
    <row r="11" spans="1:9" x14ac:dyDescent="0.2">
      <c r="A11" s="86" t="s">
        <v>29</v>
      </c>
      <c r="B11" s="86"/>
      <c r="C11" s="86"/>
      <c r="D11" s="86"/>
      <c r="E11" s="63">
        <v>8</v>
      </c>
      <c r="F11" s="62">
        <v>7.5</v>
      </c>
      <c r="G11" s="62">
        <v>12</v>
      </c>
      <c r="H11" s="62">
        <v>12.5</v>
      </c>
      <c r="I11" s="29">
        <f t="shared" si="0"/>
        <v>32</v>
      </c>
    </row>
    <row r="12" spans="1:9" x14ac:dyDescent="0.2">
      <c r="A12" s="86" t="s">
        <v>30</v>
      </c>
      <c r="B12" s="86"/>
      <c r="C12" s="86"/>
      <c r="D12" s="86"/>
      <c r="E12" s="63">
        <v>8</v>
      </c>
      <c r="F12" s="62">
        <v>5</v>
      </c>
      <c r="G12" s="62">
        <v>8.3999999999999986</v>
      </c>
      <c r="H12" s="62">
        <v>10</v>
      </c>
      <c r="I12" s="29">
        <f t="shared" si="0"/>
        <v>23.4</v>
      </c>
    </row>
    <row r="13" spans="1:9" x14ac:dyDescent="0.2">
      <c r="A13" s="86" t="s">
        <v>31</v>
      </c>
      <c r="B13" s="86"/>
      <c r="C13" s="86"/>
      <c r="D13" s="86"/>
      <c r="E13" s="63">
        <v>8</v>
      </c>
      <c r="F13" s="62">
        <v>22</v>
      </c>
      <c r="G13" s="62">
        <v>21</v>
      </c>
      <c r="H13" s="62">
        <v>12.5</v>
      </c>
      <c r="I13" s="29">
        <f t="shared" si="0"/>
        <v>55.5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M11" sqref="M11"/>
    </sheetView>
  </sheetViews>
  <sheetFormatPr defaultRowHeight="15" x14ac:dyDescent="0.2"/>
  <cols>
    <col min="1" max="1" width="42.5703125" style="1" customWidth="1"/>
    <col min="2" max="7" width="7.5703125" style="1" customWidth="1"/>
    <col min="8" max="9" width="7.5703125" style="60" customWidth="1"/>
    <col min="10" max="10" width="7.5703125" style="1" customWidth="1"/>
    <col min="11" max="11" width="7.5703125" style="60" customWidth="1"/>
    <col min="12" max="14" width="7.5703125" style="1" customWidth="1"/>
    <col min="15" max="15" width="10.42578125" style="1" bestFit="1" customWidth="1"/>
    <col min="16" max="17" width="14.85546875" style="1" customWidth="1"/>
    <col min="18" max="16384" width="9.140625" style="1"/>
  </cols>
  <sheetData>
    <row r="1" spans="1:15" ht="15.75" x14ac:dyDescent="0.25">
      <c r="A1" s="93" t="s">
        <v>18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26.25" customHeight="1" x14ac:dyDescent="0.2">
      <c r="A2" s="94" t="s">
        <v>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5.75" thickBot="1" x14ac:dyDescent="0.25">
      <c r="L3" s="2"/>
      <c r="M3" s="2"/>
      <c r="N3" s="2"/>
      <c r="O3" s="2"/>
    </row>
    <row r="4" spans="1:15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32</v>
      </c>
      <c r="J4" s="11" t="s">
        <v>33</v>
      </c>
      <c r="K4" s="11" t="s">
        <v>34</v>
      </c>
      <c r="L4" s="5" t="s">
        <v>2</v>
      </c>
      <c r="M4" s="6" t="s">
        <v>4</v>
      </c>
    </row>
    <row r="5" spans="1:15" ht="16.5" customHeight="1" x14ac:dyDescent="0.2">
      <c r="A5" s="8" t="str">
        <f>'9'!A4:D4</f>
        <v xml:space="preserve">Deutser </v>
      </c>
      <c r="B5" s="9">
        <f>'1'!I4</f>
        <v>54.2</v>
      </c>
      <c r="C5" s="9">
        <f>'2'!I4</f>
        <v>69</v>
      </c>
      <c r="D5" s="9">
        <f>'3'!I4</f>
        <v>76</v>
      </c>
      <c r="E5" s="9">
        <f>'4'!I4</f>
        <v>48</v>
      </c>
      <c r="F5" s="9">
        <f>'5'!I4</f>
        <v>53.5</v>
      </c>
      <c r="G5" s="9">
        <f>'6'!I4</f>
        <v>59</v>
      </c>
      <c r="H5" s="9">
        <f>'7'!I4</f>
        <v>75</v>
      </c>
      <c r="I5" s="9">
        <f>'8'!I4</f>
        <v>64</v>
      </c>
      <c r="J5" s="33">
        <f>'9'!I4</f>
        <v>43</v>
      </c>
      <c r="K5" s="33">
        <f>'10'!I4</f>
        <v>51</v>
      </c>
      <c r="L5" s="9">
        <f>AVERAGE(B5:K5)</f>
        <v>59.27</v>
      </c>
      <c r="M5" s="10">
        <f>RANK(L5,$L$5:$L$14,0)</f>
        <v>3</v>
      </c>
    </row>
    <row r="6" spans="1:15" ht="16.5" customHeight="1" x14ac:dyDescent="0.2">
      <c r="A6" s="8" t="str">
        <f>'9'!A5:D5</f>
        <v>Empire Advertising &amp; Design</v>
      </c>
      <c r="B6" s="9">
        <f>'1'!I5</f>
        <v>53.5</v>
      </c>
      <c r="C6" s="9">
        <f>'2'!I5</f>
        <v>23.5</v>
      </c>
      <c r="D6" s="9">
        <f>'3'!I5</f>
        <v>53.5</v>
      </c>
      <c r="E6" s="9">
        <f>'4'!I5</f>
        <v>43</v>
      </c>
      <c r="F6" s="9">
        <f>'5'!I5</f>
        <v>59</v>
      </c>
      <c r="G6" s="9">
        <f>'6'!I5</f>
        <v>48</v>
      </c>
      <c r="H6" s="9">
        <f>'7'!I5</f>
        <v>16</v>
      </c>
      <c r="I6" s="9">
        <f>'8'!I5</f>
        <v>64</v>
      </c>
      <c r="J6" s="33">
        <f>'9'!I5</f>
        <v>32</v>
      </c>
      <c r="K6" s="33">
        <f>'10'!I5</f>
        <v>40</v>
      </c>
      <c r="L6" s="9">
        <f t="shared" ref="L6:L14" si="0">AVERAGE(B6:K6)</f>
        <v>43.25</v>
      </c>
      <c r="M6" s="10">
        <f t="shared" ref="M6:M14" si="1">RANK(L6,$L$5:$L$14,0)</f>
        <v>8</v>
      </c>
    </row>
    <row r="7" spans="1:15" ht="16.5" customHeight="1" x14ac:dyDescent="0.2">
      <c r="A7" s="8" t="str">
        <f>'9'!A6:D6</f>
        <v xml:space="preserve">Freed </v>
      </c>
      <c r="B7" s="9">
        <f>'1'!I6</f>
        <v>61.599999999999994</v>
      </c>
      <c r="C7" s="9">
        <f>'2'!I6</f>
        <v>64</v>
      </c>
      <c r="D7" s="9">
        <f>'3'!I6</f>
        <v>68</v>
      </c>
      <c r="E7" s="9">
        <f>'4'!I6</f>
        <v>64</v>
      </c>
      <c r="F7" s="9">
        <f>'5'!I6</f>
        <v>58.5</v>
      </c>
      <c r="G7" s="9">
        <f>'6'!I6</f>
        <v>48</v>
      </c>
      <c r="H7" s="9">
        <f>'7'!I6</f>
        <v>38</v>
      </c>
      <c r="I7" s="9">
        <f>'8'!I6</f>
        <v>31</v>
      </c>
      <c r="J7" s="33">
        <f>'9'!I6</f>
        <v>48.5</v>
      </c>
      <c r="K7" s="33">
        <f>'10'!I6</f>
        <v>51</v>
      </c>
      <c r="L7" s="9">
        <f t="shared" si="0"/>
        <v>53.260000000000005</v>
      </c>
      <c r="M7" s="10">
        <f t="shared" si="1"/>
        <v>5</v>
      </c>
    </row>
    <row r="8" spans="1:15" x14ac:dyDescent="0.2">
      <c r="A8" s="8" t="str">
        <f>'9'!A7:D7</f>
        <v>Keystone Resources</v>
      </c>
      <c r="B8" s="9">
        <f>'1'!I7</f>
        <v>63.3</v>
      </c>
      <c r="C8" s="9">
        <f>'2'!I7</f>
        <v>59</v>
      </c>
      <c r="D8" s="9">
        <f>'3'!I7</f>
        <v>72</v>
      </c>
      <c r="E8" s="9">
        <f>'4'!I7</f>
        <v>70</v>
      </c>
      <c r="F8" s="9">
        <f>'5'!I7</f>
        <v>69</v>
      </c>
      <c r="G8" s="9">
        <f>'6'!I7</f>
        <v>43</v>
      </c>
      <c r="H8" s="9">
        <f>'7'!I7</f>
        <v>38</v>
      </c>
      <c r="I8" s="9">
        <f>'8'!I7</f>
        <v>48</v>
      </c>
      <c r="J8" s="33">
        <f>'9'!I7</f>
        <v>22</v>
      </c>
      <c r="K8" s="33">
        <f>'10'!I7</f>
        <v>32.5</v>
      </c>
      <c r="L8" s="9">
        <f t="shared" si="0"/>
        <v>51.679999999999993</v>
      </c>
      <c r="M8" s="10">
        <f t="shared" si="1"/>
        <v>6</v>
      </c>
    </row>
    <row r="9" spans="1:15" x14ac:dyDescent="0.2">
      <c r="A9" s="8" t="str">
        <f>'9'!A8:D8</f>
        <v xml:space="preserve">Lions Share Marketing Group </v>
      </c>
      <c r="B9" s="9">
        <f>'1'!I8</f>
        <v>32</v>
      </c>
      <c r="C9" s="9">
        <f>'2'!I8</f>
        <v>10</v>
      </c>
      <c r="D9" s="9">
        <f>'3'!I8</f>
        <v>64</v>
      </c>
      <c r="E9" s="9">
        <f>'4'!I8</f>
        <v>22</v>
      </c>
      <c r="F9" s="9">
        <f>'5'!I8</f>
        <v>51</v>
      </c>
      <c r="G9" s="9">
        <f>'6'!I8</f>
        <v>42</v>
      </c>
      <c r="H9" s="9">
        <f>'7'!I8</f>
        <v>0</v>
      </c>
      <c r="I9" s="9">
        <f>'8'!I8</f>
        <v>37</v>
      </c>
      <c r="J9" s="33">
        <f>'9'!I8</f>
        <v>16</v>
      </c>
      <c r="K9" s="33">
        <f>'10'!I8</f>
        <v>26</v>
      </c>
      <c r="L9" s="9">
        <f t="shared" si="0"/>
        <v>30</v>
      </c>
      <c r="M9" s="10">
        <f t="shared" si="1"/>
        <v>10</v>
      </c>
    </row>
    <row r="10" spans="1:15" x14ac:dyDescent="0.2">
      <c r="A10" s="8" t="str">
        <f>'9'!A9:D9</f>
        <v>O'Brien Advertising</v>
      </c>
      <c r="B10" s="9">
        <f>'1'!I9</f>
        <v>75.5</v>
      </c>
      <c r="C10" s="9">
        <f>'2'!I9</f>
        <v>71.400000000000006</v>
      </c>
      <c r="D10" s="9">
        <f>'3'!I9</f>
        <v>74.75</v>
      </c>
      <c r="E10" s="9">
        <f>'4'!I9</f>
        <v>59</v>
      </c>
      <c r="F10" s="9">
        <f>'5'!I9</f>
        <v>72</v>
      </c>
      <c r="G10" s="9">
        <f>'6'!I9</f>
        <v>75</v>
      </c>
      <c r="H10" s="9">
        <f>'7'!I9</f>
        <v>75</v>
      </c>
      <c r="I10" s="9">
        <f>'8'!I9</f>
        <v>16</v>
      </c>
      <c r="J10" s="33">
        <f>'9'!I9</f>
        <v>48</v>
      </c>
      <c r="K10" s="33">
        <f>'10'!I9</f>
        <v>40.5</v>
      </c>
      <c r="L10" s="9">
        <f t="shared" si="0"/>
        <v>60.714999999999996</v>
      </c>
      <c r="M10" s="10">
        <f t="shared" si="1"/>
        <v>2</v>
      </c>
    </row>
    <row r="11" spans="1:15" x14ac:dyDescent="0.2">
      <c r="A11" s="8" t="str">
        <f>'9'!A10:D10</f>
        <v>Richards Carlberg</v>
      </c>
      <c r="B11" s="9">
        <f>'1'!I10</f>
        <v>68.3</v>
      </c>
      <c r="C11" s="9">
        <f>'2'!I10</f>
        <v>71</v>
      </c>
      <c r="D11" s="9">
        <f>'3'!I10</f>
        <v>73.25</v>
      </c>
      <c r="E11" s="9">
        <f>'4'!I10</f>
        <v>75</v>
      </c>
      <c r="F11" s="9">
        <f>'5'!I10</f>
        <v>64</v>
      </c>
      <c r="G11" s="9">
        <f>'6'!I10</f>
        <v>70</v>
      </c>
      <c r="H11" s="9">
        <f>'7'!I10</f>
        <v>75</v>
      </c>
      <c r="I11" s="9">
        <f>'8'!I10</f>
        <v>64</v>
      </c>
      <c r="J11" s="33">
        <f>'9'!I10</f>
        <v>61.5</v>
      </c>
      <c r="K11" s="33">
        <f>'10'!I10</f>
        <v>60.900000000000006</v>
      </c>
      <c r="L11" s="9">
        <f t="shared" si="0"/>
        <v>68.294999999999987</v>
      </c>
      <c r="M11" s="10">
        <f t="shared" si="1"/>
        <v>1</v>
      </c>
    </row>
    <row r="12" spans="1:15" x14ac:dyDescent="0.2">
      <c r="A12" s="8" t="str">
        <f>'9'!A11:D11</f>
        <v>Ward Group</v>
      </c>
      <c r="B12" s="9">
        <f>'1'!I11</f>
        <v>53.9</v>
      </c>
      <c r="C12" s="9">
        <f>'2'!I11</f>
        <v>53</v>
      </c>
      <c r="D12" s="9">
        <f>'3'!I11</f>
        <v>68</v>
      </c>
      <c r="E12" s="9">
        <f>'4'!I11</f>
        <v>54</v>
      </c>
      <c r="F12" s="9">
        <f>'5'!I11</f>
        <v>58.5</v>
      </c>
      <c r="G12" s="9">
        <f>'6'!I11</f>
        <v>48</v>
      </c>
      <c r="H12" s="9">
        <f>'7'!I11</f>
        <v>42</v>
      </c>
      <c r="I12" s="9">
        <f>'8'!I11</f>
        <v>16</v>
      </c>
      <c r="J12" s="33">
        <f>'9'!I11</f>
        <v>37</v>
      </c>
      <c r="K12" s="33">
        <f>'10'!I11</f>
        <v>32</v>
      </c>
      <c r="L12" s="9">
        <f t="shared" si="0"/>
        <v>46.239999999999995</v>
      </c>
      <c r="M12" s="10">
        <f t="shared" si="1"/>
        <v>7</v>
      </c>
    </row>
    <row r="13" spans="1:15" x14ac:dyDescent="0.2">
      <c r="A13" s="8" t="str">
        <f>'9'!A12:D12</f>
        <v xml:space="preserve">Zeal40 </v>
      </c>
      <c r="B13" s="9">
        <f>'1'!I12</f>
        <v>30.799999999999997</v>
      </c>
      <c r="C13" s="9">
        <f>'2'!I12</f>
        <v>29</v>
      </c>
      <c r="D13" s="9">
        <f>'3'!I12</f>
        <v>68.25</v>
      </c>
      <c r="E13" s="9">
        <f>'4'!I12</f>
        <v>48</v>
      </c>
      <c r="F13" s="9">
        <f>'5'!I12</f>
        <v>54</v>
      </c>
      <c r="G13" s="9">
        <f>'6'!I12</f>
        <v>75</v>
      </c>
      <c r="H13" s="9">
        <f>'7'!I12</f>
        <v>0</v>
      </c>
      <c r="I13" s="9">
        <f>'8'!I12</f>
        <v>80</v>
      </c>
      <c r="J13" s="33">
        <f>'9'!I12</f>
        <v>23.5</v>
      </c>
      <c r="K13" s="33">
        <f>'10'!I12</f>
        <v>23.4</v>
      </c>
      <c r="L13" s="9">
        <f t="shared" si="0"/>
        <v>43.195</v>
      </c>
      <c r="M13" s="10">
        <f t="shared" si="1"/>
        <v>9</v>
      </c>
    </row>
    <row r="14" spans="1:15" x14ac:dyDescent="0.2">
      <c r="A14" s="8" t="str">
        <f>'9'!A13:D13</f>
        <v xml:space="preserve">Zellmer McConnell </v>
      </c>
      <c r="B14" s="9">
        <f>'1'!I13</f>
        <v>57.3</v>
      </c>
      <c r="C14" s="9">
        <f>'2'!I13</f>
        <v>80</v>
      </c>
      <c r="D14" s="9">
        <f>'3'!I13</f>
        <v>69.25</v>
      </c>
      <c r="E14" s="9">
        <f>'4'!I13</f>
        <v>70</v>
      </c>
      <c r="F14" s="9">
        <f>'5'!I13</f>
        <v>64</v>
      </c>
      <c r="G14" s="9">
        <f>'6'!I13</f>
        <v>64</v>
      </c>
      <c r="H14" s="9">
        <f>'7'!I13</f>
        <v>0</v>
      </c>
      <c r="I14" s="9">
        <f>'8'!I13</f>
        <v>59</v>
      </c>
      <c r="J14" s="33">
        <f>'9'!I13</f>
        <v>64</v>
      </c>
      <c r="K14" s="33">
        <f>'10'!I13</f>
        <v>55.5</v>
      </c>
      <c r="L14" s="9">
        <f t="shared" si="0"/>
        <v>58.304999999999993</v>
      </c>
      <c r="M14" s="10">
        <f t="shared" si="1"/>
        <v>4</v>
      </c>
    </row>
  </sheetData>
  <mergeCells count="2">
    <mergeCell ref="A1:O1"/>
    <mergeCell ref="A2:O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8" sqref="E8"/>
    </sheetView>
  </sheetViews>
  <sheetFormatPr defaultRowHeight="15" x14ac:dyDescent="0.2"/>
  <cols>
    <col min="1" max="1" width="42.5703125" style="1" customWidth="1"/>
    <col min="2" max="2" width="7.5703125" style="1" customWidth="1"/>
    <col min="3" max="3" width="7.5703125" style="60" customWidth="1"/>
    <col min="4" max="5" width="10.42578125" style="1" bestFit="1" customWidth="1"/>
    <col min="6" max="16384" width="9.140625" style="1"/>
  </cols>
  <sheetData>
    <row r="1" spans="1:5" ht="15.75" x14ac:dyDescent="0.25">
      <c r="A1" s="93" t="s">
        <v>19</v>
      </c>
      <c r="B1" s="93"/>
      <c r="C1" s="93"/>
      <c r="D1" s="93"/>
      <c r="E1" s="93"/>
    </row>
    <row r="2" spans="1:5" ht="48.75" customHeight="1" x14ac:dyDescent="0.2">
      <c r="A2" s="94" t="str">
        <f>Technical!A2</f>
        <v>RFP730-16071 Marketing and Advertising</v>
      </c>
      <c r="B2" s="94"/>
      <c r="C2" s="94"/>
      <c r="D2" s="94"/>
      <c r="E2" s="94"/>
    </row>
    <row r="3" spans="1:5" ht="15.75" thickBot="1" x14ac:dyDescent="0.25">
      <c r="B3" s="2"/>
      <c r="C3" s="61"/>
      <c r="D3" s="2"/>
    </row>
    <row r="4" spans="1:5" s="7" customFormat="1" ht="124.5" customHeight="1" thickBot="1" x14ac:dyDescent="0.25">
      <c r="A4" s="3" t="s">
        <v>1</v>
      </c>
      <c r="B4" s="11" t="s">
        <v>33</v>
      </c>
      <c r="C4" s="11" t="s">
        <v>34</v>
      </c>
      <c r="D4" s="5" t="s">
        <v>20</v>
      </c>
      <c r="E4" s="6" t="s">
        <v>4</v>
      </c>
    </row>
    <row r="5" spans="1:5" ht="16.5" customHeight="1" x14ac:dyDescent="0.2">
      <c r="A5" s="8" t="str">
        <f>'9'!A4:D4</f>
        <v xml:space="preserve">Deutser </v>
      </c>
      <c r="B5" s="33">
        <f>'9'!E4</f>
        <v>14</v>
      </c>
      <c r="C5" s="33">
        <f>'10'!E4</f>
        <v>4</v>
      </c>
      <c r="D5" s="9">
        <f>AVERAGE(B5:C5)</f>
        <v>9</v>
      </c>
      <c r="E5" s="10">
        <f>RANK(D5,$D$5:$D$14,0)</f>
        <v>8</v>
      </c>
    </row>
    <row r="6" spans="1:5" ht="16.5" customHeight="1" x14ac:dyDescent="0.2">
      <c r="A6" s="8" t="str">
        <f>'9'!A5:D5</f>
        <v>Empire Advertising &amp; Design</v>
      </c>
      <c r="B6" s="33">
        <f>'9'!E5</f>
        <v>20</v>
      </c>
      <c r="C6" s="33">
        <f>'10'!E5</f>
        <v>9.6</v>
      </c>
      <c r="D6" s="9">
        <f t="shared" ref="D6:D14" si="0">AVERAGE(B6:C6)</f>
        <v>14.8</v>
      </c>
      <c r="E6" s="10">
        <f t="shared" ref="E6:E14" si="1">RANK(D6,$D$5:$D$14,0)</f>
        <v>3</v>
      </c>
    </row>
    <row r="7" spans="1:5" ht="16.5" customHeight="1" x14ac:dyDescent="0.2">
      <c r="A7" s="8" t="str">
        <f>'9'!A6:D6</f>
        <v xml:space="preserve">Freed </v>
      </c>
      <c r="B7" s="33">
        <f>'9'!E6</f>
        <v>18</v>
      </c>
      <c r="C7" s="33">
        <f>'10'!E6</f>
        <v>14</v>
      </c>
      <c r="D7" s="9">
        <f t="shared" si="0"/>
        <v>16</v>
      </c>
      <c r="E7" s="10">
        <f t="shared" si="1"/>
        <v>2</v>
      </c>
    </row>
    <row r="8" spans="1:5" x14ac:dyDescent="0.2">
      <c r="A8" s="8" t="str">
        <f>'9'!A7:D7</f>
        <v>Keystone Resources</v>
      </c>
      <c r="B8" s="33">
        <f>'9'!E7</f>
        <v>16</v>
      </c>
      <c r="C8" s="33">
        <f>'10'!E7</f>
        <v>8</v>
      </c>
      <c r="D8" s="9">
        <f t="shared" si="0"/>
        <v>12</v>
      </c>
      <c r="E8" s="10">
        <f t="shared" si="1"/>
        <v>5</v>
      </c>
    </row>
    <row r="9" spans="1:5" x14ac:dyDescent="0.2">
      <c r="A9" s="8" t="str">
        <f>'9'!A8:D8</f>
        <v xml:space="preserve">Lions Share Marketing Group </v>
      </c>
      <c r="B9" s="33">
        <f>'9'!E8</f>
        <v>4</v>
      </c>
      <c r="C9" s="33">
        <f>'10'!E8</f>
        <v>4</v>
      </c>
      <c r="D9" s="9">
        <f t="shared" si="0"/>
        <v>4</v>
      </c>
      <c r="E9" s="10">
        <f t="shared" si="1"/>
        <v>10</v>
      </c>
    </row>
    <row r="10" spans="1:5" x14ac:dyDescent="0.2">
      <c r="A10" s="8" t="str">
        <f>'9'!A9:D9</f>
        <v>O'Brien Advertising</v>
      </c>
      <c r="B10" s="33">
        <f>'9'!E9</f>
        <v>14</v>
      </c>
      <c r="C10" s="33">
        <f>'10'!E9</f>
        <v>9.6</v>
      </c>
      <c r="D10" s="9">
        <f t="shared" si="0"/>
        <v>11.8</v>
      </c>
      <c r="E10" s="10">
        <f t="shared" si="1"/>
        <v>6</v>
      </c>
    </row>
    <row r="11" spans="1:5" x14ac:dyDescent="0.2">
      <c r="A11" s="8" t="str">
        <f>'9'!A10:D10</f>
        <v>Richards Carlberg</v>
      </c>
      <c r="B11" s="33">
        <f>'9'!E10</f>
        <v>20</v>
      </c>
      <c r="C11" s="33">
        <f>'10'!E10</f>
        <v>16</v>
      </c>
      <c r="D11" s="9">
        <f t="shared" si="0"/>
        <v>18</v>
      </c>
      <c r="E11" s="10">
        <f t="shared" si="1"/>
        <v>1</v>
      </c>
    </row>
    <row r="12" spans="1:5" x14ac:dyDescent="0.2">
      <c r="A12" s="8" t="str">
        <f>'9'!A11:D11</f>
        <v>Ward Group</v>
      </c>
      <c r="B12" s="33">
        <f>'9'!E11</f>
        <v>12</v>
      </c>
      <c r="C12" s="33">
        <f>'10'!E11</f>
        <v>8</v>
      </c>
      <c r="D12" s="9">
        <f t="shared" si="0"/>
        <v>10</v>
      </c>
      <c r="E12" s="10">
        <f t="shared" si="1"/>
        <v>7</v>
      </c>
    </row>
    <row r="13" spans="1:5" x14ac:dyDescent="0.2">
      <c r="A13" s="8" t="str">
        <f>'9'!A12:D12</f>
        <v xml:space="preserve">Zeal40 </v>
      </c>
      <c r="B13" s="33">
        <f>'9'!E12</f>
        <v>20</v>
      </c>
      <c r="C13" s="33">
        <f>'10'!E12</f>
        <v>8</v>
      </c>
      <c r="D13" s="9">
        <f t="shared" si="0"/>
        <v>14</v>
      </c>
      <c r="E13" s="10">
        <f t="shared" si="1"/>
        <v>4</v>
      </c>
    </row>
    <row r="14" spans="1:5" x14ac:dyDescent="0.2">
      <c r="A14" s="8" t="str">
        <f>'9'!A13:D13</f>
        <v xml:space="preserve">Zellmer McConnell </v>
      </c>
      <c r="B14" s="33">
        <f>'9'!E13</f>
        <v>4</v>
      </c>
      <c r="C14" s="33">
        <f>'10'!E13</f>
        <v>8</v>
      </c>
      <c r="D14" s="9">
        <f t="shared" si="0"/>
        <v>6</v>
      </c>
      <c r="E14" s="10">
        <f t="shared" si="1"/>
        <v>9</v>
      </c>
    </row>
  </sheetData>
  <mergeCells count="2">
    <mergeCell ref="A2:E2"/>
    <mergeCell ref="A1:E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P20" sqref="P20"/>
    </sheetView>
  </sheetViews>
  <sheetFormatPr defaultRowHeight="15" x14ac:dyDescent="0.2"/>
  <cols>
    <col min="1" max="1" width="42.5703125" style="1" customWidth="1"/>
    <col min="2" max="7" width="7.5703125" style="1" customWidth="1"/>
    <col min="8" max="9" width="7.5703125" style="60" customWidth="1"/>
    <col min="10" max="10" width="7.5703125" style="1" customWidth="1"/>
    <col min="11" max="11" width="7.5703125" style="60" customWidth="1"/>
    <col min="12" max="14" width="7.5703125" style="1" customWidth="1"/>
    <col min="15" max="15" width="10.42578125" style="1" customWidth="1"/>
    <col min="16" max="16" width="12.140625" style="1" customWidth="1"/>
    <col min="17" max="17" width="11.7109375" style="1" customWidth="1"/>
    <col min="18" max="16384" width="9.140625" style="1"/>
  </cols>
  <sheetData>
    <row r="1" spans="1:15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26.25" customHeight="1" x14ac:dyDescent="0.2">
      <c r="A2" s="94" t="str">
        <f>Technical!A2</f>
        <v>RFP730-16071 Marketing and Advertising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5.75" thickBot="1" x14ac:dyDescent="0.25">
      <c r="L3" s="2"/>
      <c r="M3" s="2"/>
      <c r="N3" s="2"/>
      <c r="O3" s="2"/>
    </row>
    <row r="4" spans="1:15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4" t="str">
        <f>Technical!I4</f>
        <v>Evaluator 8</v>
      </c>
      <c r="J4" s="11" t="str">
        <f>Technical!J4</f>
        <v>Evaluator 9</v>
      </c>
      <c r="K4" s="11" t="str">
        <f>Technical!K4</f>
        <v>Evaluator 10</v>
      </c>
      <c r="L4" s="5" t="s">
        <v>2</v>
      </c>
      <c r="M4" s="32" t="s">
        <v>21</v>
      </c>
      <c r="N4" s="5" t="s">
        <v>3</v>
      </c>
      <c r="O4" s="6" t="s">
        <v>4</v>
      </c>
    </row>
    <row r="5" spans="1:15" ht="16.5" customHeight="1" x14ac:dyDescent="0.2">
      <c r="A5" s="8" t="str">
        <f>'9'!A4:D4</f>
        <v xml:space="preserve">Deutser </v>
      </c>
      <c r="B5" s="9">
        <f>Technical!B5</f>
        <v>54.2</v>
      </c>
      <c r="C5" s="9">
        <f>Technical!C5</f>
        <v>69</v>
      </c>
      <c r="D5" s="9">
        <f>Technical!D5</f>
        <v>76</v>
      </c>
      <c r="E5" s="9">
        <f>Technical!E5</f>
        <v>48</v>
      </c>
      <c r="F5" s="9">
        <f>Technical!F5</f>
        <v>53.5</v>
      </c>
      <c r="G5" s="9">
        <f>Technical!G5</f>
        <v>59</v>
      </c>
      <c r="H5" s="9">
        <f>Technical!H5</f>
        <v>75</v>
      </c>
      <c r="I5" s="9">
        <f>Technical!I5</f>
        <v>64</v>
      </c>
      <c r="J5" s="33">
        <f>Technical!J5</f>
        <v>43</v>
      </c>
      <c r="K5" s="33">
        <f>Technical!K5</f>
        <v>51</v>
      </c>
      <c r="L5" s="9">
        <f>AVERAGE(B5:K5)</f>
        <v>59.27</v>
      </c>
      <c r="M5" s="33">
        <f>'Non-Technical'!D5</f>
        <v>9</v>
      </c>
      <c r="N5" s="9">
        <f t="shared" ref="N5:N14" si="0">L5+M5</f>
        <v>68.27000000000001</v>
      </c>
      <c r="O5" s="10">
        <f>RANK(N5,$N$5:$N$14,0)</f>
        <v>4</v>
      </c>
    </row>
    <row r="6" spans="1:15" ht="16.5" customHeight="1" x14ac:dyDescent="0.2">
      <c r="A6" s="8" t="str">
        <f>'9'!A5:D5</f>
        <v>Empire Advertising &amp; Design</v>
      </c>
      <c r="B6" s="9">
        <f>Technical!B6</f>
        <v>53.5</v>
      </c>
      <c r="C6" s="9">
        <f>Technical!C6</f>
        <v>23.5</v>
      </c>
      <c r="D6" s="9">
        <f>Technical!D6</f>
        <v>53.5</v>
      </c>
      <c r="E6" s="9">
        <f>Technical!E6</f>
        <v>43</v>
      </c>
      <c r="F6" s="9">
        <f>Technical!F6</f>
        <v>59</v>
      </c>
      <c r="G6" s="9">
        <f>Technical!G6</f>
        <v>48</v>
      </c>
      <c r="H6" s="9">
        <f>Technical!H6</f>
        <v>16</v>
      </c>
      <c r="I6" s="9">
        <f>Technical!I6</f>
        <v>64</v>
      </c>
      <c r="J6" s="33">
        <f>Technical!J6</f>
        <v>32</v>
      </c>
      <c r="K6" s="33">
        <f>Technical!K6</f>
        <v>40</v>
      </c>
      <c r="L6" s="9">
        <f t="shared" ref="L6:L14" si="1">AVERAGE(B6:K6)</f>
        <v>43.25</v>
      </c>
      <c r="M6" s="33">
        <f>'Non-Technical'!D6</f>
        <v>14.8</v>
      </c>
      <c r="N6" s="9">
        <f t="shared" si="0"/>
        <v>58.05</v>
      </c>
      <c r="O6" s="10">
        <f t="shared" ref="O6:O14" si="2">RANK(N6,$N$5:$N$14,0)</f>
        <v>7</v>
      </c>
    </row>
    <row r="7" spans="1:15" ht="16.5" customHeight="1" x14ac:dyDescent="0.2">
      <c r="A7" s="8" t="str">
        <f>'9'!A6:D6</f>
        <v xml:space="preserve">Freed </v>
      </c>
      <c r="B7" s="9">
        <f>Technical!B7</f>
        <v>61.599999999999994</v>
      </c>
      <c r="C7" s="9">
        <f>Technical!C7</f>
        <v>64</v>
      </c>
      <c r="D7" s="9">
        <f>Technical!D7</f>
        <v>68</v>
      </c>
      <c r="E7" s="9">
        <f>Technical!E7</f>
        <v>64</v>
      </c>
      <c r="F7" s="9">
        <f>Technical!F7</f>
        <v>58.5</v>
      </c>
      <c r="G7" s="9">
        <f>Technical!G7</f>
        <v>48</v>
      </c>
      <c r="H7" s="9">
        <f>Technical!H7</f>
        <v>38</v>
      </c>
      <c r="I7" s="9">
        <f>Technical!I7</f>
        <v>31</v>
      </c>
      <c r="J7" s="33">
        <f>Technical!J7</f>
        <v>48.5</v>
      </c>
      <c r="K7" s="33">
        <f>Technical!K7</f>
        <v>51</v>
      </c>
      <c r="L7" s="9">
        <f t="shared" si="1"/>
        <v>53.260000000000005</v>
      </c>
      <c r="M7" s="33">
        <f>'Non-Technical'!D7</f>
        <v>16</v>
      </c>
      <c r="N7" s="9">
        <f t="shared" si="0"/>
        <v>69.260000000000005</v>
      </c>
      <c r="O7" s="10">
        <f t="shared" si="2"/>
        <v>3</v>
      </c>
    </row>
    <row r="8" spans="1:15" x14ac:dyDescent="0.2">
      <c r="A8" s="8" t="str">
        <f>'9'!A7:D7</f>
        <v>Keystone Resources</v>
      </c>
      <c r="B8" s="9">
        <f>Technical!B8</f>
        <v>63.3</v>
      </c>
      <c r="C8" s="9">
        <f>Technical!C8</f>
        <v>59</v>
      </c>
      <c r="D8" s="9">
        <f>Technical!D8</f>
        <v>72</v>
      </c>
      <c r="E8" s="9">
        <f>Technical!E8</f>
        <v>70</v>
      </c>
      <c r="F8" s="9">
        <f>Technical!F8</f>
        <v>69</v>
      </c>
      <c r="G8" s="9">
        <f>Technical!G8</f>
        <v>43</v>
      </c>
      <c r="H8" s="9">
        <f>Technical!H8</f>
        <v>38</v>
      </c>
      <c r="I8" s="9">
        <f>Technical!I8</f>
        <v>48</v>
      </c>
      <c r="J8" s="33">
        <f>Technical!J8</f>
        <v>22</v>
      </c>
      <c r="K8" s="33">
        <f>Technical!K8</f>
        <v>32.5</v>
      </c>
      <c r="L8" s="9">
        <f t="shared" si="1"/>
        <v>51.679999999999993</v>
      </c>
      <c r="M8" s="33">
        <f>'Non-Technical'!D8</f>
        <v>12</v>
      </c>
      <c r="N8" s="9">
        <f t="shared" si="0"/>
        <v>63.679999999999993</v>
      </c>
      <c r="O8" s="10">
        <f t="shared" si="2"/>
        <v>6</v>
      </c>
    </row>
    <row r="9" spans="1:15" x14ac:dyDescent="0.2">
      <c r="A9" s="8" t="str">
        <f>'9'!A8:D8</f>
        <v xml:space="preserve">Lions Share Marketing Group </v>
      </c>
      <c r="B9" s="9">
        <f>Technical!B9</f>
        <v>32</v>
      </c>
      <c r="C9" s="9">
        <f>Technical!C9</f>
        <v>10</v>
      </c>
      <c r="D9" s="9">
        <f>Technical!D9</f>
        <v>64</v>
      </c>
      <c r="E9" s="9">
        <f>Technical!E9</f>
        <v>22</v>
      </c>
      <c r="F9" s="9">
        <f>Technical!F9</f>
        <v>51</v>
      </c>
      <c r="G9" s="9">
        <f>Technical!G9</f>
        <v>42</v>
      </c>
      <c r="H9" s="9">
        <f>Technical!H9</f>
        <v>0</v>
      </c>
      <c r="I9" s="9">
        <f>Technical!I9</f>
        <v>37</v>
      </c>
      <c r="J9" s="33">
        <f>Technical!J9</f>
        <v>16</v>
      </c>
      <c r="K9" s="33">
        <f>Technical!K9</f>
        <v>26</v>
      </c>
      <c r="L9" s="9">
        <f t="shared" si="1"/>
        <v>30</v>
      </c>
      <c r="M9" s="33">
        <f>'Non-Technical'!D9</f>
        <v>4</v>
      </c>
      <c r="N9" s="9">
        <f t="shared" si="0"/>
        <v>34</v>
      </c>
      <c r="O9" s="10">
        <f t="shared" si="2"/>
        <v>10</v>
      </c>
    </row>
    <row r="10" spans="1:15" x14ac:dyDescent="0.2">
      <c r="A10" s="8" t="str">
        <f>'9'!A9:D9</f>
        <v>O'Brien Advertising</v>
      </c>
      <c r="B10" s="9">
        <f>Technical!B10</f>
        <v>75.5</v>
      </c>
      <c r="C10" s="9">
        <f>Technical!C10</f>
        <v>71.400000000000006</v>
      </c>
      <c r="D10" s="9">
        <f>Technical!D10</f>
        <v>74.75</v>
      </c>
      <c r="E10" s="9">
        <f>Technical!E10</f>
        <v>59</v>
      </c>
      <c r="F10" s="9">
        <f>Technical!F10</f>
        <v>72</v>
      </c>
      <c r="G10" s="9">
        <f>Technical!G10</f>
        <v>75</v>
      </c>
      <c r="H10" s="9">
        <f>Technical!H10</f>
        <v>75</v>
      </c>
      <c r="I10" s="9">
        <f>Technical!I10</f>
        <v>16</v>
      </c>
      <c r="J10" s="33">
        <f>Technical!J10</f>
        <v>48</v>
      </c>
      <c r="K10" s="33">
        <f>Technical!K10</f>
        <v>40.5</v>
      </c>
      <c r="L10" s="9">
        <f t="shared" si="1"/>
        <v>60.714999999999996</v>
      </c>
      <c r="M10" s="33">
        <f>'Non-Technical'!D10</f>
        <v>11.8</v>
      </c>
      <c r="N10" s="9">
        <f t="shared" si="0"/>
        <v>72.515000000000001</v>
      </c>
      <c r="O10" s="10">
        <f t="shared" si="2"/>
        <v>2</v>
      </c>
    </row>
    <row r="11" spans="1:15" x14ac:dyDescent="0.2">
      <c r="A11" s="8" t="str">
        <f>'9'!A10:D10</f>
        <v>Richards Carlberg</v>
      </c>
      <c r="B11" s="9">
        <f>Technical!B11</f>
        <v>68.3</v>
      </c>
      <c r="C11" s="9">
        <f>Technical!C11</f>
        <v>71</v>
      </c>
      <c r="D11" s="9">
        <f>Technical!D11</f>
        <v>73.25</v>
      </c>
      <c r="E11" s="9">
        <f>Technical!E11</f>
        <v>75</v>
      </c>
      <c r="F11" s="9">
        <f>Technical!F11</f>
        <v>64</v>
      </c>
      <c r="G11" s="9">
        <f>Technical!G11</f>
        <v>70</v>
      </c>
      <c r="H11" s="9">
        <f>Technical!H11</f>
        <v>75</v>
      </c>
      <c r="I11" s="9">
        <f>Technical!I11</f>
        <v>64</v>
      </c>
      <c r="J11" s="33">
        <f>Technical!J11</f>
        <v>61.5</v>
      </c>
      <c r="K11" s="33">
        <f>Technical!K11</f>
        <v>60.900000000000006</v>
      </c>
      <c r="L11" s="9">
        <f t="shared" si="1"/>
        <v>68.294999999999987</v>
      </c>
      <c r="M11" s="33">
        <f>'Non-Technical'!D11</f>
        <v>18</v>
      </c>
      <c r="N11" s="9">
        <f t="shared" si="0"/>
        <v>86.294999999999987</v>
      </c>
      <c r="O11" s="10">
        <f t="shared" si="2"/>
        <v>1</v>
      </c>
    </row>
    <row r="12" spans="1:15" x14ac:dyDescent="0.2">
      <c r="A12" s="8" t="str">
        <f>'9'!A11:D11</f>
        <v>Ward Group</v>
      </c>
      <c r="B12" s="9">
        <f>Technical!B12</f>
        <v>53.9</v>
      </c>
      <c r="C12" s="9">
        <f>Technical!C12</f>
        <v>53</v>
      </c>
      <c r="D12" s="9">
        <f>Technical!D12</f>
        <v>68</v>
      </c>
      <c r="E12" s="9">
        <f>Technical!E12</f>
        <v>54</v>
      </c>
      <c r="F12" s="9">
        <f>Technical!F12</f>
        <v>58.5</v>
      </c>
      <c r="G12" s="9">
        <f>Technical!G12</f>
        <v>48</v>
      </c>
      <c r="H12" s="9">
        <f>Technical!H12</f>
        <v>42</v>
      </c>
      <c r="I12" s="9">
        <f>Technical!I12</f>
        <v>16</v>
      </c>
      <c r="J12" s="33">
        <f>Technical!J12</f>
        <v>37</v>
      </c>
      <c r="K12" s="33">
        <f>Technical!K12</f>
        <v>32</v>
      </c>
      <c r="L12" s="9">
        <f t="shared" si="1"/>
        <v>46.239999999999995</v>
      </c>
      <c r="M12" s="33">
        <f>'Non-Technical'!D12</f>
        <v>10</v>
      </c>
      <c r="N12" s="9">
        <f t="shared" si="0"/>
        <v>56.239999999999995</v>
      </c>
      <c r="O12" s="10">
        <f t="shared" si="2"/>
        <v>9</v>
      </c>
    </row>
    <row r="13" spans="1:15" x14ac:dyDescent="0.2">
      <c r="A13" s="8" t="str">
        <f>'9'!A12:D12</f>
        <v xml:space="preserve">Zeal40 </v>
      </c>
      <c r="B13" s="9">
        <f>Technical!B13</f>
        <v>30.799999999999997</v>
      </c>
      <c r="C13" s="9">
        <f>Technical!C13</f>
        <v>29</v>
      </c>
      <c r="D13" s="9">
        <f>Technical!D13</f>
        <v>68.25</v>
      </c>
      <c r="E13" s="9">
        <f>Technical!E13</f>
        <v>48</v>
      </c>
      <c r="F13" s="9">
        <f>Technical!F13</f>
        <v>54</v>
      </c>
      <c r="G13" s="9">
        <f>Technical!G13</f>
        <v>75</v>
      </c>
      <c r="H13" s="9">
        <f>Technical!H13</f>
        <v>0</v>
      </c>
      <c r="I13" s="9">
        <f>Technical!I13</f>
        <v>80</v>
      </c>
      <c r="J13" s="33">
        <f>Technical!J13</f>
        <v>23.5</v>
      </c>
      <c r="K13" s="33">
        <f>Technical!K13</f>
        <v>23.4</v>
      </c>
      <c r="L13" s="9">
        <f t="shared" si="1"/>
        <v>43.195</v>
      </c>
      <c r="M13" s="33">
        <f>'Non-Technical'!D13</f>
        <v>14</v>
      </c>
      <c r="N13" s="9">
        <f t="shared" si="0"/>
        <v>57.195</v>
      </c>
      <c r="O13" s="10">
        <f t="shared" si="2"/>
        <v>8</v>
      </c>
    </row>
    <row r="14" spans="1:15" x14ac:dyDescent="0.2">
      <c r="A14" s="8" t="str">
        <f>'9'!A13:D13</f>
        <v xml:space="preserve">Zellmer McConnell </v>
      </c>
      <c r="B14" s="9">
        <f>Technical!B14</f>
        <v>57.3</v>
      </c>
      <c r="C14" s="9">
        <f>Technical!C14</f>
        <v>80</v>
      </c>
      <c r="D14" s="9">
        <f>Technical!D14</f>
        <v>69.25</v>
      </c>
      <c r="E14" s="9">
        <f>Technical!E14</f>
        <v>70</v>
      </c>
      <c r="F14" s="9">
        <f>Technical!F14</f>
        <v>64</v>
      </c>
      <c r="G14" s="9">
        <f>Technical!G14</f>
        <v>64</v>
      </c>
      <c r="H14" s="9">
        <f>Technical!H14</f>
        <v>0</v>
      </c>
      <c r="I14" s="9">
        <f>Technical!I14</f>
        <v>59</v>
      </c>
      <c r="J14" s="33">
        <f>Technical!J14</f>
        <v>64</v>
      </c>
      <c r="K14" s="33">
        <f>Technical!K14</f>
        <v>55.5</v>
      </c>
      <c r="L14" s="9">
        <f t="shared" si="1"/>
        <v>58.304999999999993</v>
      </c>
      <c r="M14" s="33">
        <f>'Non-Technical'!D14</f>
        <v>6</v>
      </c>
      <c r="N14" s="9">
        <f t="shared" si="0"/>
        <v>64.304999999999993</v>
      </c>
      <c r="O14" s="10">
        <f t="shared" si="2"/>
        <v>5</v>
      </c>
    </row>
    <row r="15" spans="1:15" x14ac:dyDescent="0.2">
      <c r="N15" s="60"/>
    </row>
  </sheetData>
  <mergeCells count="2">
    <mergeCell ref="A1:O1"/>
    <mergeCell ref="A2:O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abSelected="1" topLeftCell="A16" workbookViewId="0">
      <selection activeCell="F6" sqref="F6:H6"/>
    </sheetView>
  </sheetViews>
  <sheetFormatPr defaultRowHeight="12.75" x14ac:dyDescent="0.2"/>
  <cols>
    <col min="1" max="1" width="2" style="55" customWidth="1"/>
    <col min="2" max="2" width="27.5703125" style="55" bestFit="1" customWidth="1"/>
    <col min="3" max="3" width="12" style="55" customWidth="1"/>
    <col min="4" max="5" width="10.7109375" style="55" customWidth="1"/>
    <col min="6" max="6" width="12.140625" style="55" customWidth="1"/>
    <col min="7" max="8" width="10.42578125" style="55" customWidth="1"/>
    <col min="9" max="9" width="11.42578125" style="55" customWidth="1"/>
    <col min="10" max="11" width="9" style="55" customWidth="1"/>
    <col min="12" max="12" width="11.42578125" style="55" customWidth="1"/>
    <col min="13" max="14" width="10" style="55" customWidth="1"/>
    <col min="15" max="16384" width="9.140625" style="55"/>
  </cols>
  <sheetData>
    <row r="1" spans="2:16" ht="15.75" x14ac:dyDescent="0.25">
      <c r="B1" s="96" t="s">
        <v>37</v>
      </c>
      <c r="C1" s="96"/>
      <c r="D1" s="96"/>
      <c r="E1" s="65" t="str">
        <f>[1]Cover!A6</f>
        <v xml:space="preserve">RFP730-16071 Marketing and Advertising 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2:16" ht="15.75" customHeight="1" x14ac:dyDescent="0.25">
      <c r="C2" s="65"/>
      <c r="D2" s="65"/>
      <c r="E2" s="65"/>
      <c r="F2" s="65"/>
      <c r="G2" s="65"/>
    </row>
    <row r="3" spans="2:16" ht="15" customHeight="1" x14ac:dyDescent="0.2">
      <c r="B3" s="66" t="s">
        <v>38</v>
      </c>
      <c r="C3" s="97" t="s">
        <v>39</v>
      </c>
      <c r="D3" s="97"/>
      <c r="E3" s="97"/>
      <c r="F3" s="97"/>
    </row>
    <row r="4" spans="2:16" ht="15" customHeight="1" x14ac:dyDescent="0.2">
      <c r="F4" s="60"/>
    </row>
    <row r="5" spans="2:16" ht="16.5" thickBot="1" x14ac:dyDescent="0.3">
      <c r="B5" s="60"/>
      <c r="C5" s="95" t="s">
        <v>40</v>
      </c>
      <c r="D5" s="95"/>
      <c r="E5" s="95"/>
      <c r="F5" s="95" t="s">
        <v>14</v>
      </c>
      <c r="G5" s="95"/>
      <c r="H5" s="95"/>
      <c r="I5" s="95" t="s">
        <v>15</v>
      </c>
      <c r="J5" s="95"/>
      <c r="K5" s="95"/>
      <c r="L5" s="95" t="s">
        <v>16</v>
      </c>
      <c r="M5" s="95"/>
      <c r="N5" s="95"/>
    </row>
    <row r="6" spans="2:16" ht="105" customHeight="1" x14ac:dyDescent="0.2">
      <c r="B6" s="67"/>
      <c r="C6" s="101" t="s">
        <v>58</v>
      </c>
      <c r="D6" s="102"/>
      <c r="E6" s="103"/>
      <c r="F6" s="101" t="s">
        <v>41</v>
      </c>
      <c r="G6" s="102"/>
      <c r="H6" s="103"/>
      <c r="I6" s="101" t="s">
        <v>42</v>
      </c>
      <c r="J6" s="102"/>
      <c r="K6" s="103"/>
      <c r="L6" s="101" t="s">
        <v>43</v>
      </c>
      <c r="M6" s="102"/>
      <c r="N6" s="103"/>
      <c r="O6" s="68" t="s">
        <v>44</v>
      </c>
    </row>
    <row r="7" spans="2:16" x14ac:dyDescent="0.2">
      <c r="B7" s="69" t="s">
        <v>12</v>
      </c>
      <c r="C7" s="70" t="s">
        <v>45</v>
      </c>
      <c r="D7" s="71" t="s">
        <v>46</v>
      </c>
      <c r="E7" s="72" t="s">
        <v>47</v>
      </c>
      <c r="F7" s="73" t="s">
        <v>45</v>
      </c>
      <c r="G7" s="74" t="s">
        <v>46</v>
      </c>
      <c r="H7" s="75" t="s">
        <v>47</v>
      </c>
      <c r="I7" s="73" t="s">
        <v>45</v>
      </c>
      <c r="J7" s="74" t="s">
        <v>46</v>
      </c>
      <c r="K7" s="75" t="s">
        <v>47</v>
      </c>
      <c r="L7" s="70" t="s">
        <v>45</v>
      </c>
      <c r="M7" s="71" t="s">
        <v>46</v>
      </c>
      <c r="N7" s="72" t="s">
        <v>47</v>
      </c>
      <c r="O7" s="76"/>
    </row>
    <row r="8" spans="2:16" x14ac:dyDescent="0.2">
      <c r="B8" s="77" t="str">
        <f>'[1]RFP Submittal'!A4</f>
        <v xml:space="preserve">Deutser </v>
      </c>
      <c r="C8" s="78"/>
      <c r="D8" s="79">
        <v>4</v>
      </c>
      <c r="E8" s="80">
        <f>C8*D8</f>
        <v>0</v>
      </c>
      <c r="F8" s="81"/>
      <c r="G8" s="82">
        <v>5</v>
      </c>
      <c r="H8" s="83">
        <f>F8*G8</f>
        <v>0</v>
      </c>
      <c r="I8" s="81"/>
      <c r="J8" s="82">
        <v>6</v>
      </c>
      <c r="K8" s="83">
        <f>I8*J8</f>
        <v>0</v>
      </c>
      <c r="L8" s="78"/>
      <c r="M8" s="79">
        <v>5</v>
      </c>
      <c r="N8" s="80">
        <f>L8*M8</f>
        <v>0</v>
      </c>
      <c r="O8" s="84">
        <f t="shared" ref="O8:O17" si="0">N8+K8+H8+E8</f>
        <v>0</v>
      </c>
    </row>
    <row r="9" spans="2:16" x14ac:dyDescent="0.2">
      <c r="B9" s="77" t="str">
        <f>'[1]RFP Submittal'!A5</f>
        <v>Empire Advertising &amp; Design</v>
      </c>
      <c r="C9" s="78"/>
      <c r="D9" s="79">
        <v>4</v>
      </c>
      <c r="E9" s="80">
        <f t="shared" ref="E9:E17" si="1">C9*D9</f>
        <v>0</v>
      </c>
      <c r="F9" s="81"/>
      <c r="G9" s="82">
        <v>5</v>
      </c>
      <c r="H9" s="83">
        <f t="shared" ref="H9:H17" si="2">F9*G9</f>
        <v>0</v>
      </c>
      <c r="I9" s="81"/>
      <c r="J9" s="82">
        <v>6</v>
      </c>
      <c r="K9" s="83">
        <f t="shared" ref="K9:K17" si="3">I9*J9</f>
        <v>0</v>
      </c>
      <c r="L9" s="78"/>
      <c r="M9" s="79">
        <v>5</v>
      </c>
      <c r="N9" s="80">
        <f t="shared" ref="N9:N17" si="4">L9*M9</f>
        <v>0</v>
      </c>
      <c r="O9" s="84">
        <f t="shared" si="0"/>
        <v>0</v>
      </c>
    </row>
    <row r="10" spans="2:16" x14ac:dyDescent="0.2">
      <c r="B10" s="77" t="str">
        <f>'[1]RFP Submittal'!A6</f>
        <v xml:space="preserve">Freed </v>
      </c>
      <c r="C10" s="78"/>
      <c r="D10" s="79">
        <v>4</v>
      </c>
      <c r="E10" s="80">
        <f t="shared" si="1"/>
        <v>0</v>
      </c>
      <c r="F10" s="81"/>
      <c r="G10" s="82">
        <v>5</v>
      </c>
      <c r="H10" s="83">
        <f t="shared" si="2"/>
        <v>0</v>
      </c>
      <c r="I10" s="81"/>
      <c r="J10" s="82">
        <v>6</v>
      </c>
      <c r="K10" s="83">
        <f t="shared" si="3"/>
        <v>0</v>
      </c>
      <c r="L10" s="78"/>
      <c r="M10" s="79">
        <v>5</v>
      </c>
      <c r="N10" s="80">
        <f t="shared" si="4"/>
        <v>0</v>
      </c>
      <c r="O10" s="84">
        <f t="shared" si="0"/>
        <v>0</v>
      </c>
    </row>
    <row r="11" spans="2:16" x14ac:dyDescent="0.2">
      <c r="B11" s="77" t="str">
        <f>'[1]RFP Submittal'!A7</f>
        <v>Keystone Resources</v>
      </c>
      <c r="C11" s="78"/>
      <c r="D11" s="79">
        <v>4</v>
      </c>
      <c r="E11" s="80">
        <f t="shared" si="1"/>
        <v>0</v>
      </c>
      <c r="F11" s="81"/>
      <c r="G11" s="82">
        <v>5</v>
      </c>
      <c r="H11" s="83">
        <f t="shared" si="2"/>
        <v>0</v>
      </c>
      <c r="I11" s="81"/>
      <c r="J11" s="82">
        <v>6</v>
      </c>
      <c r="K11" s="83">
        <f t="shared" si="3"/>
        <v>0</v>
      </c>
      <c r="L11" s="78"/>
      <c r="M11" s="79">
        <v>5</v>
      </c>
      <c r="N11" s="80">
        <f t="shared" si="4"/>
        <v>0</v>
      </c>
      <c r="O11" s="84">
        <f t="shared" si="0"/>
        <v>0</v>
      </c>
    </row>
    <row r="12" spans="2:16" x14ac:dyDescent="0.2">
      <c r="B12" s="77" t="str">
        <f>'[1]RFP Submittal'!A8</f>
        <v xml:space="preserve">Lions Share Marketing Group </v>
      </c>
      <c r="C12" s="78"/>
      <c r="D12" s="79">
        <v>4</v>
      </c>
      <c r="E12" s="80">
        <f t="shared" si="1"/>
        <v>0</v>
      </c>
      <c r="F12" s="81"/>
      <c r="G12" s="82">
        <v>5</v>
      </c>
      <c r="H12" s="83">
        <f t="shared" si="2"/>
        <v>0</v>
      </c>
      <c r="I12" s="81"/>
      <c r="J12" s="82">
        <v>6</v>
      </c>
      <c r="K12" s="83">
        <f t="shared" si="3"/>
        <v>0</v>
      </c>
      <c r="L12" s="78"/>
      <c r="M12" s="79">
        <v>5</v>
      </c>
      <c r="N12" s="80">
        <f t="shared" si="4"/>
        <v>0</v>
      </c>
      <c r="O12" s="84">
        <f t="shared" si="0"/>
        <v>0</v>
      </c>
    </row>
    <row r="13" spans="2:16" x14ac:dyDescent="0.2">
      <c r="B13" s="77" t="str">
        <f>'[1]RFP Submittal'!A9</f>
        <v>O'Brien Advertising</v>
      </c>
      <c r="C13" s="78"/>
      <c r="D13" s="79">
        <v>4</v>
      </c>
      <c r="E13" s="80">
        <f t="shared" si="1"/>
        <v>0</v>
      </c>
      <c r="F13" s="81"/>
      <c r="G13" s="82">
        <v>5</v>
      </c>
      <c r="H13" s="83">
        <f t="shared" si="2"/>
        <v>0</v>
      </c>
      <c r="I13" s="81"/>
      <c r="J13" s="82">
        <v>6</v>
      </c>
      <c r="K13" s="83">
        <f t="shared" si="3"/>
        <v>0</v>
      </c>
      <c r="L13" s="78"/>
      <c r="M13" s="79">
        <v>5</v>
      </c>
      <c r="N13" s="80">
        <f t="shared" si="4"/>
        <v>0</v>
      </c>
      <c r="O13" s="84">
        <f t="shared" si="0"/>
        <v>0</v>
      </c>
    </row>
    <row r="14" spans="2:16" x14ac:dyDescent="0.2">
      <c r="B14" s="77" t="str">
        <f>'[1]RFP Submittal'!A10</f>
        <v>Richards Carlberg</v>
      </c>
      <c r="C14" s="78"/>
      <c r="D14" s="79">
        <v>4</v>
      </c>
      <c r="E14" s="80">
        <f t="shared" si="1"/>
        <v>0</v>
      </c>
      <c r="F14" s="81"/>
      <c r="G14" s="82">
        <v>5</v>
      </c>
      <c r="H14" s="83">
        <f t="shared" si="2"/>
        <v>0</v>
      </c>
      <c r="I14" s="81"/>
      <c r="J14" s="82">
        <v>6</v>
      </c>
      <c r="K14" s="83">
        <f t="shared" si="3"/>
        <v>0</v>
      </c>
      <c r="L14" s="78"/>
      <c r="M14" s="79">
        <v>5</v>
      </c>
      <c r="N14" s="80">
        <f t="shared" si="4"/>
        <v>0</v>
      </c>
      <c r="O14" s="84">
        <f t="shared" si="0"/>
        <v>0</v>
      </c>
    </row>
    <row r="15" spans="2:16" x14ac:dyDescent="0.2">
      <c r="B15" s="77" t="str">
        <f>'[1]RFP Submittal'!A11</f>
        <v>Ward Group</v>
      </c>
      <c r="C15" s="78"/>
      <c r="D15" s="79">
        <v>4</v>
      </c>
      <c r="E15" s="80">
        <f t="shared" si="1"/>
        <v>0</v>
      </c>
      <c r="F15" s="81"/>
      <c r="G15" s="82">
        <v>5</v>
      </c>
      <c r="H15" s="83">
        <f t="shared" si="2"/>
        <v>0</v>
      </c>
      <c r="I15" s="81"/>
      <c r="J15" s="82">
        <v>6</v>
      </c>
      <c r="K15" s="83">
        <f t="shared" si="3"/>
        <v>0</v>
      </c>
      <c r="L15" s="78"/>
      <c r="M15" s="79">
        <v>5</v>
      </c>
      <c r="N15" s="80">
        <f t="shared" si="4"/>
        <v>0</v>
      </c>
      <c r="O15" s="84">
        <f t="shared" si="0"/>
        <v>0</v>
      </c>
    </row>
    <row r="16" spans="2:16" x14ac:dyDescent="0.2">
      <c r="B16" s="77" t="str">
        <f>'[1]RFP Submittal'!A12</f>
        <v xml:space="preserve">Zeal40 </v>
      </c>
      <c r="C16" s="78"/>
      <c r="D16" s="79">
        <v>4</v>
      </c>
      <c r="E16" s="80">
        <f t="shared" si="1"/>
        <v>0</v>
      </c>
      <c r="F16" s="81"/>
      <c r="G16" s="82">
        <v>5</v>
      </c>
      <c r="H16" s="83">
        <f t="shared" si="2"/>
        <v>0</v>
      </c>
      <c r="I16" s="81"/>
      <c r="J16" s="82">
        <v>6</v>
      </c>
      <c r="K16" s="83">
        <f t="shared" si="3"/>
        <v>0</v>
      </c>
      <c r="L16" s="78"/>
      <c r="M16" s="79">
        <v>5</v>
      </c>
      <c r="N16" s="80">
        <f t="shared" si="4"/>
        <v>0</v>
      </c>
      <c r="O16" s="84">
        <f t="shared" si="0"/>
        <v>0</v>
      </c>
    </row>
    <row r="17" spans="2:15" x14ac:dyDescent="0.2">
      <c r="B17" s="77" t="str">
        <f>'[1]RFP Submittal'!A13</f>
        <v xml:space="preserve">Zellmer McConnell </v>
      </c>
      <c r="C17" s="78"/>
      <c r="D17" s="79">
        <v>4</v>
      </c>
      <c r="E17" s="80">
        <f t="shared" si="1"/>
        <v>0</v>
      </c>
      <c r="F17" s="81"/>
      <c r="G17" s="82">
        <v>5</v>
      </c>
      <c r="H17" s="83">
        <f t="shared" si="2"/>
        <v>0</v>
      </c>
      <c r="I17" s="81"/>
      <c r="J17" s="82">
        <v>6</v>
      </c>
      <c r="K17" s="83">
        <f t="shared" si="3"/>
        <v>0</v>
      </c>
      <c r="L17" s="78"/>
      <c r="M17" s="79">
        <v>5</v>
      </c>
      <c r="N17" s="80">
        <f t="shared" si="4"/>
        <v>0</v>
      </c>
      <c r="O17" s="84">
        <f t="shared" si="0"/>
        <v>0</v>
      </c>
    </row>
    <row r="18" spans="2:15" x14ac:dyDescent="0.2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2:15" x14ac:dyDescent="0.2">
      <c r="B19" s="104" t="s">
        <v>48</v>
      </c>
      <c r="C19" s="104"/>
      <c r="D19" s="104"/>
      <c r="E19" s="104"/>
      <c r="F19" s="85"/>
      <c r="G19" s="85" t="s">
        <v>49</v>
      </c>
      <c r="H19" s="85"/>
      <c r="I19" s="85"/>
      <c r="J19" s="85"/>
      <c r="K19" s="85"/>
      <c r="L19" s="85"/>
      <c r="M19" s="85"/>
      <c r="N19" s="85"/>
      <c r="O19" s="85"/>
    </row>
    <row r="20" spans="2:15" x14ac:dyDescent="0.2">
      <c r="B20" s="104"/>
      <c r="C20" s="104"/>
      <c r="D20" s="104"/>
      <c r="E20" s="104"/>
      <c r="F20" s="85"/>
      <c r="G20" s="85" t="s">
        <v>50</v>
      </c>
      <c r="H20" s="85"/>
      <c r="I20" s="85"/>
      <c r="J20" s="85"/>
      <c r="K20" s="85"/>
      <c r="L20" s="85"/>
      <c r="M20" s="85"/>
      <c r="N20" s="85"/>
      <c r="O20" s="85"/>
    </row>
    <row r="21" spans="2:15" x14ac:dyDescent="0.2">
      <c r="B21" s="104"/>
      <c r="C21" s="104"/>
      <c r="D21" s="104"/>
      <c r="E21" s="104"/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spans="2:15" ht="13.5" thickBot="1" x14ac:dyDescent="0.25">
      <c r="B22" s="105"/>
      <c r="C22" s="105"/>
      <c r="D22" s="105"/>
      <c r="E22" s="105"/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spans="2:15" ht="13.5" thickTop="1" x14ac:dyDescent="0.2">
      <c r="B23" s="106" t="s">
        <v>51</v>
      </c>
      <c r="C23" s="107"/>
      <c r="D23" s="107"/>
      <c r="E23" s="108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2:15" x14ac:dyDescent="0.2">
      <c r="B24" s="109" t="s">
        <v>52</v>
      </c>
      <c r="C24" s="110"/>
      <c r="D24" s="110"/>
      <c r="E24" s="111"/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spans="2:15" x14ac:dyDescent="0.2">
      <c r="B25" s="112" t="s">
        <v>53</v>
      </c>
      <c r="C25" s="113"/>
      <c r="D25" s="113"/>
      <c r="E25" s="114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spans="2:15" x14ac:dyDescent="0.2">
      <c r="B26" s="112" t="s">
        <v>54</v>
      </c>
      <c r="C26" s="113"/>
      <c r="D26" s="113"/>
      <c r="E26" s="114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2:15" x14ac:dyDescent="0.2">
      <c r="B27" s="112" t="s">
        <v>55</v>
      </c>
      <c r="C27" s="113"/>
      <c r="D27" s="113"/>
      <c r="E27" s="114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2:15" x14ac:dyDescent="0.2">
      <c r="B28" s="112" t="s">
        <v>56</v>
      </c>
      <c r="C28" s="113"/>
      <c r="D28" s="113"/>
      <c r="E28" s="114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2:15" ht="13.5" thickBot="1" x14ac:dyDescent="0.25">
      <c r="B29" s="98" t="s">
        <v>57</v>
      </c>
      <c r="C29" s="99"/>
      <c r="D29" s="99"/>
      <c r="E29" s="100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2:15" ht="13.5" thickTop="1" x14ac:dyDescent="0.2"/>
  </sheetData>
  <mergeCells count="18">
    <mergeCell ref="B29:E29"/>
    <mergeCell ref="C6:E6"/>
    <mergeCell ref="F6:H6"/>
    <mergeCell ref="I6:K6"/>
    <mergeCell ref="L6:N6"/>
    <mergeCell ref="B19:E22"/>
    <mergeCell ref="B23:E23"/>
    <mergeCell ref="B24:E24"/>
    <mergeCell ref="B25:E25"/>
    <mergeCell ref="B26:E26"/>
    <mergeCell ref="B27:E27"/>
    <mergeCell ref="B28:E28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14"/>
      <c r="B2" s="13"/>
      <c r="C2" s="88" t="s">
        <v>6</v>
      </c>
      <c r="D2" s="88"/>
      <c r="E2" s="88"/>
      <c r="F2" s="88"/>
      <c r="G2" s="88"/>
      <c r="H2" s="13"/>
      <c r="I2" s="12"/>
    </row>
    <row r="3" spans="1:9" ht="15" x14ac:dyDescent="0.25">
      <c r="A3" s="89" t="s">
        <v>12</v>
      </c>
      <c r="B3" s="89"/>
      <c r="C3" s="89"/>
      <c r="D3" s="89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38">
        <v>0</v>
      </c>
      <c r="F4" s="37">
        <v>20</v>
      </c>
      <c r="G4" s="37">
        <v>24</v>
      </c>
      <c r="H4" s="37">
        <v>25</v>
      </c>
      <c r="I4" s="29">
        <f>SUM(E4:H4)</f>
        <v>69</v>
      </c>
    </row>
    <row r="5" spans="1:9" x14ac:dyDescent="0.2">
      <c r="A5" s="86" t="s">
        <v>23</v>
      </c>
      <c r="B5" s="86"/>
      <c r="C5" s="86"/>
      <c r="D5" s="86"/>
      <c r="E5" s="38">
        <v>0</v>
      </c>
      <c r="F5" s="37">
        <v>10</v>
      </c>
      <c r="G5" s="37">
        <v>6</v>
      </c>
      <c r="H5" s="37">
        <v>7.5</v>
      </c>
      <c r="I5" s="29">
        <f t="shared" ref="I5:I13" si="0">SUM(E5:H5)</f>
        <v>23.5</v>
      </c>
    </row>
    <row r="6" spans="1:9" x14ac:dyDescent="0.2">
      <c r="A6" s="86" t="s">
        <v>24</v>
      </c>
      <c r="B6" s="86"/>
      <c r="C6" s="86"/>
      <c r="D6" s="86"/>
      <c r="E6" s="38">
        <v>0</v>
      </c>
      <c r="F6" s="37">
        <v>20</v>
      </c>
      <c r="G6" s="37">
        <v>24</v>
      </c>
      <c r="H6" s="37">
        <v>20</v>
      </c>
      <c r="I6" s="29">
        <f t="shared" si="0"/>
        <v>64</v>
      </c>
    </row>
    <row r="7" spans="1:9" x14ac:dyDescent="0.2">
      <c r="A7" s="86" t="s">
        <v>25</v>
      </c>
      <c r="B7" s="86"/>
      <c r="C7" s="86"/>
      <c r="D7" s="86"/>
      <c r="E7" s="38">
        <v>0</v>
      </c>
      <c r="F7" s="37">
        <v>15</v>
      </c>
      <c r="G7" s="37">
        <v>24</v>
      </c>
      <c r="H7" s="37">
        <v>20</v>
      </c>
      <c r="I7" s="29">
        <f t="shared" si="0"/>
        <v>59</v>
      </c>
    </row>
    <row r="8" spans="1:9" x14ac:dyDescent="0.2">
      <c r="A8" s="86" t="s">
        <v>26</v>
      </c>
      <c r="B8" s="86"/>
      <c r="C8" s="86"/>
      <c r="D8" s="86"/>
      <c r="E8" s="38">
        <v>0</v>
      </c>
      <c r="F8" s="37">
        <v>5</v>
      </c>
      <c r="G8" s="37">
        <v>0</v>
      </c>
      <c r="H8" s="37">
        <v>5</v>
      </c>
      <c r="I8" s="29">
        <f t="shared" si="0"/>
        <v>10</v>
      </c>
    </row>
    <row r="9" spans="1:9" x14ac:dyDescent="0.2">
      <c r="A9" s="86" t="s">
        <v>27</v>
      </c>
      <c r="B9" s="86"/>
      <c r="C9" s="86"/>
      <c r="D9" s="86"/>
      <c r="E9" s="38">
        <v>0</v>
      </c>
      <c r="F9" s="37">
        <v>20</v>
      </c>
      <c r="G9" s="37">
        <v>26.400000000000002</v>
      </c>
      <c r="H9" s="37">
        <v>25</v>
      </c>
      <c r="I9" s="29">
        <f t="shared" si="0"/>
        <v>71.400000000000006</v>
      </c>
    </row>
    <row r="10" spans="1:9" x14ac:dyDescent="0.2">
      <c r="A10" s="86" t="s">
        <v>28</v>
      </c>
      <c r="B10" s="86"/>
      <c r="C10" s="86"/>
      <c r="D10" s="86"/>
      <c r="E10" s="38">
        <v>0</v>
      </c>
      <c r="F10" s="37">
        <v>22</v>
      </c>
      <c r="G10" s="37">
        <v>24</v>
      </c>
      <c r="H10" s="37">
        <v>25</v>
      </c>
      <c r="I10" s="29">
        <f t="shared" si="0"/>
        <v>71</v>
      </c>
    </row>
    <row r="11" spans="1:9" x14ac:dyDescent="0.2">
      <c r="A11" s="86" t="s">
        <v>29</v>
      </c>
      <c r="B11" s="86"/>
      <c r="C11" s="86"/>
      <c r="D11" s="86"/>
      <c r="E11" s="38">
        <v>0</v>
      </c>
      <c r="F11" s="37">
        <v>17.5</v>
      </c>
      <c r="G11" s="37">
        <v>18</v>
      </c>
      <c r="H11" s="37">
        <v>17.5</v>
      </c>
      <c r="I11" s="29">
        <f t="shared" si="0"/>
        <v>53</v>
      </c>
    </row>
    <row r="12" spans="1:9" x14ac:dyDescent="0.2">
      <c r="A12" s="86" t="s">
        <v>30</v>
      </c>
      <c r="B12" s="86"/>
      <c r="C12" s="86"/>
      <c r="D12" s="86"/>
      <c r="E12" s="38">
        <v>0</v>
      </c>
      <c r="F12" s="37">
        <v>10</v>
      </c>
      <c r="G12" s="37">
        <v>9</v>
      </c>
      <c r="H12" s="37">
        <v>10</v>
      </c>
      <c r="I12" s="29">
        <f t="shared" si="0"/>
        <v>29</v>
      </c>
    </row>
    <row r="13" spans="1:9" x14ac:dyDescent="0.2">
      <c r="A13" s="86" t="s">
        <v>31</v>
      </c>
      <c r="B13" s="86"/>
      <c r="C13" s="86"/>
      <c r="D13" s="86"/>
      <c r="E13" s="38">
        <v>0</v>
      </c>
      <c r="F13" s="37">
        <v>25</v>
      </c>
      <c r="G13" s="37">
        <v>30</v>
      </c>
      <c r="H13" s="37">
        <v>25</v>
      </c>
      <c r="I13" s="29">
        <f t="shared" si="0"/>
        <v>80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14"/>
      <c r="B2" s="13"/>
      <c r="C2" s="88" t="s">
        <v>7</v>
      </c>
      <c r="D2" s="88"/>
      <c r="E2" s="88"/>
      <c r="F2" s="88"/>
      <c r="G2" s="88"/>
      <c r="H2" s="13"/>
      <c r="I2" s="12"/>
    </row>
    <row r="3" spans="1:9" ht="15" x14ac:dyDescent="0.25">
      <c r="A3" s="89" t="s">
        <v>12</v>
      </c>
      <c r="B3" s="89"/>
      <c r="C3" s="89"/>
      <c r="D3" s="89"/>
      <c r="E3" s="15" t="s">
        <v>13</v>
      </c>
      <c r="F3" s="30" t="s">
        <v>14</v>
      </c>
      <c r="G3" s="30" t="s">
        <v>15</v>
      </c>
      <c r="H3" s="30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40">
        <v>0</v>
      </c>
      <c r="F4" s="39">
        <v>23.75</v>
      </c>
      <c r="G4" s="39">
        <v>28.5</v>
      </c>
      <c r="H4" s="39">
        <v>23.75</v>
      </c>
      <c r="I4" s="29">
        <f>SUM(E4:H4)</f>
        <v>76</v>
      </c>
    </row>
    <row r="5" spans="1:9" x14ac:dyDescent="0.2">
      <c r="A5" s="86" t="s">
        <v>23</v>
      </c>
      <c r="B5" s="86"/>
      <c r="C5" s="86"/>
      <c r="D5" s="86"/>
      <c r="E5" s="40">
        <v>0</v>
      </c>
      <c r="F5" s="39">
        <v>17.5</v>
      </c>
      <c r="G5" s="39">
        <v>21</v>
      </c>
      <c r="H5" s="39">
        <v>15</v>
      </c>
      <c r="I5" s="29">
        <f t="shared" ref="I5:I13" si="0">SUM(E5:H5)</f>
        <v>53.5</v>
      </c>
    </row>
    <row r="6" spans="1:9" x14ac:dyDescent="0.2">
      <c r="A6" s="86" t="s">
        <v>24</v>
      </c>
      <c r="B6" s="86"/>
      <c r="C6" s="86"/>
      <c r="D6" s="86"/>
      <c r="E6" s="40">
        <v>0</v>
      </c>
      <c r="F6" s="39">
        <v>21.25</v>
      </c>
      <c r="G6" s="39">
        <v>25.5</v>
      </c>
      <c r="H6" s="39">
        <v>21.25</v>
      </c>
      <c r="I6" s="29">
        <f t="shared" si="0"/>
        <v>68</v>
      </c>
    </row>
    <row r="7" spans="1:9" x14ac:dyDescent="0.2">
      <c r="A7" s="86" t="s">
        <v>25</v>
      </c>
      <c r="B7" s="86"/>
      <c r="C7" s="86"/>
      <c r="D7" s="86"/>
      <c r="E7" s="40">
        <v>0</v>
      </c>
      <c r="F7" s="39">
        <v>22.5</v>
      </c>
      <c r="G7" s="39">
        <v>27</v>
      </c>
      <c r="H7" s="39">
        <v>22.5</v>
      </c>
      <c r="I7" s="29">
        <f t="shared" si="0"/>
        <v>72</v>
      </c>
    </row>
    <row r="8" spans="1:9" x14ac:dyDescent="0.2">
      <c r="A8" s="86" t="s">
        <v>26</v>
      </c>
      <c r="B8" s="86"/>
      <c r="C8" s="86"/>
      <c r="D8" s="86"/>
      <c r="E8" s="40">
        <v>0</v>
      </c>
      <c r="F8" s="39">
        <v>20</v>
      </c>
      <c r="G8" s="39">
        <v>24</v>
      </c>
      <c r="H8" s="39">
        <v>20</v>
      </c>
      <c r="I8" s="29">
        <f t="shared" si="0"/>
        <v>64</v>
      </c>
    </row>
    <row r="9" spans="1:9" x14ac:dyDescent="0.2">
      <c r="A9" s="86" t="s">
        <v>27</v>
      </c>
      <c r="B9" s="86"/>
      <c r="C9" s="86"/>
      <c r="D9" s="86"/>
      <c r="E9" s="40">
        <v>0</v>
      </c>
      <c r="F9" s="39">
        <v>23.75</v>
      </c>
      <c r="G9" s="39">
        <v>28.5</v>
      </c>
      <c r="H9" s="39">
        <v>22.5</v>
      </c>
      <c r="I9" s="29">
        <f t="shared" si="0"/>
        <v>74.75</v>
      </c>
    </row>
    <row r="10" spans="1:9" x14ac:dyDescent="0.2">
      <c r="A10" s="86" t="s">
        <v>28</v>
      </c>
      <c r="B10" s="86"/>
      <c r="C10" s="86"/>
      <c r="D10" s="86"/>
      <c r="E10" s="40">
        <v>0</v>
      </c>
      <c r="F10" s="39">
        <v>23.75</v>
      </c>
      <c r="G10" s="39">
        <v>27</v>
      </c>
      <c r="H10" s="39">
        <v>22.5</v>
      </c>
      <c r="I10" s="29">
        <f t="shared" si="0"/>
        <v>73.25</v>
      </c>
    </row>
    <row r="11" spans="1:9" x14ac:dyDescent="0.2">
      <c r="A11" s="86" t="s">
        <v>29</v>
      </c>
      <c r="B11" s="86"/>
      <c r="C11" s="86"/>
      <c r="D11" s="86"/>
      <c r="E11" s="40">
        <v>0</v>
      </c>
      <c r="F11" s="39">
        <v>21.25</v>
      </c>
      <c r="G11" s="39">
        <v>25.5</v>
      </c>
      <c r="H11" s="39">
        <v>21.25</v>
      </c>
      <c r="I11" s="29">
        <f t="shared" si="0"/>
        <v>68</v>
      </c>
    </row>
    <row r="12" spans="1:9" x14ac:dyDescent="0.2">
      <c r="A12" s="86" t="s">
        <v>30</v>
      </c>
      <c r="B12" s="86"/>
      <c r="C12" s="86"/>
      <c r="D12" s="86"/>
      <c r="E12" s="40">
        <v>0</v>
      </c>
      <c r="F12" s="39">
        <v>21.25</v>
      </c>
      <c r="G12" s="39">
        <v>27</v>
      </c>
      <c r="H12" s="39">
        <v>20</v>
      </c>
      <c r="I12" s="29">
        <f t="shared" si="0"/>
        <v>68.25</v>
      </c>
    </row>
    <row r="13" spans="1:9" x14ac:dyDescent="0.2">
      <c r="A13" s="86" t="s">
        <v>31</v>
      </c>
      <c r="B13" s="86"/>
      <c r="C13" s="86"/>
      <c r="D13" s="86"/>
      <c r="E13" s="40">
        <v>0</v>
      </c>
      <c r="F13" s="39">
        <v>21.25</v>
      </c>
      <c r="G13" s="39">
        <v>25.5</v>
      </c>
      <c r="H13" s="39">
        <v>22.5</v>
      </c>
      <c r="I13" s="29">
        <f t="shared" si="0"/>
        <v>69.25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36" sqref="H36"/>
    </sheetView>
  </sheetViews>
  <sheetFormatPr defaultRowHeight="12.75" x14ac:dyDescent="0.2"/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21"/>
      <c r="B2" s="20"/>
      <c r="C2" s="88" t="s">
        <v>8</v>
      </c>
      <c r="D2" s="88"/>
      <c r="E2" s="88"/>
      <c r="F2" s="88"/>
      <c r="G2" s="88"/>
      <c r="H2" s="20"/>
      <c r="I2" s="19"/>
    </row>
    <row r="3" spans="1:9" ht="15" x14ac:dyDescent="0.25">
      <c r="A3" s="90" t="s">
        <v>12</v>
      </c>
      <c r="B3" s="90"/>
      <c r="C3" s="90"/>
      <c r="D3" s="90"/>
      <c r="E3" s="15" t="s">
        <v>13</v>
      </c>
      <c r="F3" s="30" t="s">
        <v>14</v>
      </c>
      <c r="G3" s="30" t="s">
        <v>15</v>
      </c>
      <c r="H3" s="30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42">
        <v>0</v>
      </c>
      <c r="F4" s="41">
        <v>15</v>
      </c>
      <c r="G4" s="41">
        <v>18</v>
      </c>
      <c r="H4" s="41">
        <v>15</v>
      </c>
      <c r="I4" s="29">
        <f>SUM(E4:H4)</f>
        <v>48</v>
      </c>
    </row>
    <row r="5" spans="1:9" x14ac:dyDescent="0.2">
      <c r="A5" s="86" t="s">
        <v>23</v>
      </c>
      <c r="B5" s="86"/>
      <c r="C5" s="86"/>
      <c r="D5" s="86"/>
      <c r="E5" s="42">
        <v>0</v>
      </c>
      <c r="F5" s="41">
        <v>10</v>
      </c>
      <c r="G5" s="41">
        <v>18</v>
      </c>
      <c r="H5" s="41">
        <v>15</v>
      </c>
      <c r="I5" s="29">
        <f t="shared" ref="I5:I13" si="0">SUM(E5:H5)</f>
        <v>43</v>
      </c>
    </row>
    <row r="6" spans="1:9" x14ac:dyDescent="0.2">
      <c r="A6" s="86" t="s">
        <v>24</v>
      </c>
      <c r="B6" s="86"/>
      <c r="C6" s="86"/>
      <c r="D6" s="86"/>
      <c r="E6" s="42">
        <v>0</v>
      </c>
      <c r="F6" s="41">
        <v>20</v>
      </c>
      <c r="G6" s="41">
        <v>24</v>
      </c>
      <c r="H6" s="41">
        <v>20</v>
      </c>
      <c r="I6" s="29">
        <f t="shared" si="0"/>
        <v>64</v>
      </c>
    </row>
    <row r="7" spans="1:9" x14ac:dyDescent="0.2">
      <c r="A7" s="86" t="s">
        <v>25</v>
      </c>
      <c r="B7" s="86"/>
      <c r="C7" s="86"/>
      <c r="D7" s="86"/>
      <c r="E7" s="42">
        <v>0</v>
      </c>
      <c r="F7" s="41">
        <v>20</v>
      </c>
      <c r="G7" s="41">
        <v>30</v>
      </c>
      <c r="H7" s="41">
        <v>20</v>
      </c>
      <c r="I7" s="29">
        <f t="shared" si="0"/>
        <v>70</v>
      </c>
    </row>
    <row r="8" spans="1:9" x14ac:dyDescent="0.2">
      <c r="A8" s="86" t="s">
        <v>26</v>
      </c>
      <c r="B8" s="86"/>
      <c r="C8" s="86"/>
      <c r="D8" s="86"/>
      <c r="E8" s="42">
        <v>0</v>
      </c>
      <c r="F8" s="41">
        <v>5</v>
      </c>
      <c r="G8" s="41">
        <v>12</v>
      </c>
      <c r="H8" s="41">
        <v>5</v>
      </c>
      <c r="I8" s="29">
        <f t="shared" si="0"/>
        <v>22</v>
      </c>
    </row>
    <row r="9" spans="1:9" x14ac:dyDescent="0.2">
      <c r="A9" s="86" t="s">
        <v>27</v>
      </c>
      <c r="B9" s="86"/>
      <c r="C9" s="86"/>
      <c r="D9" s="86"/>
      <c r="E9" s="42">
        <v>0</v>
      </c>
      <c r="F9" s="41">
        <v>20</v>
      </c>
      <c r="G9" s="41">
        <v>24</v>
      </c>
      <c r="H9" s="41">
        <v>15</v>
      </c>
      <c r="I9" s="29">
        <f t="shared" si="0"/>
        <v>59</v>
      </c>
    </row>
    <row r="10" spans="1:9" x14ac:dyDescent="0.2">
      <c r="A10" s="86" t="s">
        <v>28</v>
      </c>
      <c r="B10" s="86"/>
      <c r="C10" s="86"/>
      <c r="D10" s="86"/>
      <c r="E10" s="42">
        <v>0</v>
      </c>
      <c r="F10" s="41">
        <v>25</v>
      </c>
      <c r="G10" s="41">
        <v>30</v>
      </c>
      <c r="H10" s="41">
        <v>20</v>
      </c>
      <c r="I10" s="29">
        <f t="shared" si="0"/>
        <v>75</v>
      </c>
    </row>
    <row r="11" spans="1:9" x14ac:dyDescent="0.2">
      <c r="A11" s="86" t="s">
        <v>29</v>
      </c>
      <c r="B11" s="86"/>
      <c r="C11" s="86"/>
      <c r="D11" s="86"/>
      <c r="E11" s="42">
        <v>0</v>
      </c>
      <c r="F11" s="41">
        <v>15</v>
      </c>
      <c r="G11" s="41">
        <v>24</v>
      </c>
      <c r="H11" s="41">
        <v>15</v>
      </c>
      <c r="I11" s="29">
        <f t="shared" si="0"/>
        <v>54</v>
      </c>
    </row>
    <row r="12" spans="1:9" x14ac:dyDescent="0.2">
      <c r="A12" s="86" t="s">
        <v>30</v>
      </c>
      <c r="B12" s="86"/>
      <c r="C12" s="86"/>
      <c r="D12" s="86"/>
      <c r="E12" s="42">
        <v>0</v>
      </c>
      <c r="F12" s="41">
        <v>15</v>
      </c>
      <c r="G12" s="41">
        <v>18</v>
      </c>
      <c r="H12" s="41">
        <v>15</v>
      </c>
      <c r="I12" s="29">
        <f t="shared" si="0"/>
        <v>48</v>
      </c>
    </row>
    <row r="13" spans="1:9" x14ac:dyDescent="0.2">
      <c r="A13" s="86" t="s">
        <v>31</v>
      </c>
      <c r="B13" s="86"/>
      <c r="C13" s="86"/>
      <c r="D13" s="86"/>
      <c r="E13" s="42">
        <v>0</v>
      </c>
      <c r="F13" s="41">
        <v>20</v>
      </c>
      <c r="G13" s="41">
        <v>30</v>
      </c>
      <c r="H13" s="41">
        <v>20</v>
      </c>
      <c r="I13" s="29">
        <f t="shared" si="0"/>
        <v>70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46" sqref="H46"/>
    </sheetView>
  </sheetViews>
  <sheetFormatPr defaultRowHeight="12.75" x14ac:dyDescent="0.2"/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24"/>
      <c r="B2" s="23"/>
      <c r="C2" s="88" t="s">
        <v>9</v>
      </c>
      <c r="D2" s="88"/>
      <c r="E2" s="88"/>
      <c r="F2" s="88"/>
      <c r="G2" s="88"/>
      <c r="H2" s="23"/>
      <c r="I2" s="22"/>
    </row>
    <row r="3" spans="1:9" ht="15" x14ac:dyDescent="0.25">
      <c r="A3" s="91" t="s">
        <v>12</v>
      </c>
      <c r="B3" s="91"/>
      <c r="C3" s="91"/>
      <c r="D3" s="91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44">
        <v>0</v>
      </c>
      <c r="F4" s="43">
        <v>17.5</v>
      </c>
      <c r="G4" s="43">
        <v>21</v>
      </c>
      <c r="H4" s="43">
        <v>15</v>
      </c>
      <c r="I4" s="29">
        <f>SUM(E4:H4)</f>
        <v>53.5</v>
      </c>
    </row>
    <row r="5" spans="1:9" x14ac:dyDescent="0.2">
      <c r="A5" s="86" t="s">
        <v>23</v>
      </c>
      <c r="B5" s="86"/>
      <c r="C5" s="86"/>
      <c r="D5" s="86"/>
      <c r="E5" s="44">
        <v>0</v>
      </c>
      <c r="F5" s="43">
        <v>17.5</v>
      </c>
      <c r="G5" s="43">
        <v>24</v>
      </c>
      <c r="H5" s="43">
        <v>17.5</v>
      </c>
      <c r="I5" s="29">
        <f t="shared" ref="I5:I13" si="0">SUM(E5:H5)</f>
        <v>59</v>
      </c>
    </row>
    <row r="6" spans="1:9" x14ac:dyDescent="0.2">
      <c r="A6" s="86" t="s">
        <v>24</v>
      </c>
      <c r="B6" s="86"/>
      <c r="C6" s="86"/>
      <c r="D6" s="86"/>
      <c r="E6" s="44">
        <v>0</v>
      </c>
      <c r="F6" s="43">
        <v>20</v>
      </c>
      <c r="G6" s="43">
        <v>21</v>
      </c>
      <c r="H6" s="43">
        <v>17.5</v>
      </c>
      <c r="I6" s="29">
        <f t="shared" si="0"/>
        <v>58.5</v>
      </c>
    </row>
    <row r="7" spans="1:9" x14ac:dyDescent="0.2">
      <c r="A7" s="86" t="s">
        <v>25</v>
      </c>
      <c r="B7" s="86"/>
      <c r="C7" s="86"/>
      <c r="D7" s="86"/>
      <c r="E7" s="44">
        <v>0</v>
      </c>
      <c r="F7" s="43">
        <v>22.5</v>
      </c>
      <c r="G7" s="43">
        <v>24</v>
      </c>
      <c r="H7" s="43">
        <v>22.5</v>
      </c>
      <c r="I7" s="29">
        <f t="shared" si="0"/>
        <v>69</v>
      </c>
    </row>
    <row r="8" spans="1:9" x14ac:dyDescent="0.2">
      <c r="A8" s="86" t="s">
        <v>26</v>
      </c>
      <c r="B8" s="86"/>
      <c r="C8" s="86"/>
      <c r="D8" s="86"/>
      <c r="E8" s="44">
        <v>0</v>
      </c>
      <c r="F8" s="43">
        <v>15</v>
      </c>
      <c r="G8" s="43">
        <v>21</v>
      </c>
      <c r="H8" s="43">
        <v>15</v>
      </c>
      <c r="I8" s="29">
        <f t="shared" si="0"/>
        <v>51</v>
      </c>
    </row>
    <row r="9" spans="1:9" x14ac:dyDescent="0.2">
      <c r="A9" s="86" t="s">
        <v>27</v>
      </c>
      <c r="B9" s="86"/>
      <c r="C9" s="86"/>
      <c r="D9" s="86"/>
      <c r="E9" s="44">
        <v>0</v>
      </c>
      <c r="F9" s="43">
        <v>22.5</v>
      </c>
      <c r="G9" s="43">
        <v>27</v>
      </c>
      <c r="H9" s="43">
        <v>22.5</v>
      </c>
      <c r="I9" s="29">
        <f t="shared" si="0"/>
        <v>72</v>
      </c>
    </row>
    <row r="10" spans="1:9" x14ac:dyDescent="0.2">
      <c r="A10" s="86" t="s">
        <v>28</v>
      </c>
      <c r="B10" s="86"/>
      <c r="C10" s="86"/>
      <c r="D10" s="86"/>
      <c r="E10" s="44">
        <v>0</v>
      </c>
      <c r="F10" s="43">
        <v>20</v>
      </c>
      <c r="G10" s="43">
        <v>24</v>
      </c>
      <c r="H10" s="43">
        <v>20</v>
      </c>
      <c r="I10" s="29">
        <f t="shared" si="0"/>
        <v>64</v>
      </c>
    </row>
    <row r="11" spans="1:9" x14ac:dyDescent="0.2">
      <c r="A11" s="86" t="s">
        <v>29</v>
      </c>
      <c r="B11" s="86"/>
      <c r="C11" s="86"/>
      <c r="D11" s="86"/>
      <c r="E11" s="44">
        <v>0</v>
      </c>
      <c r="F11" s="43">
        <v>20</v>
      </c>
      <c r="G11" s="43">
        <v>21</v>
      </c>
      <c r="H11" s="43">
        <v>17.5</v>
      </c>
      <c r="I11" s="29">
        <f t="shared" si="0"/>
        <v>58.5</v>
      </c>
    </row>
    <row r="12" spans="1:9" x14ac:dyDescent="0.2">
      <c r="A12" s="86" t="s">
        <v>30</v>
      </c>
      <c r="B12" s="86"/>
      <c r="C12" s="86"/>
      <c r="D12" s="86"/>
      <c r="E12" s="44">
        <v>0</v>
      </c>
      <c r="F12" s="43">
        <v>15</v>
      </c>
      <c r="G12" s="43">
        <v>24</v>
      </c>
      <c r="H12" s="43">
        <v>15</v>
      </c>
      <c r="I12" s="29">
        <f t="shared" si="0"/>
        <v>54</v>
      </c>
    </row>
    <row r="13" spans="1:9" x14ac:dyDescent="0.2">
      <c r="A13" s="86" t="s">
        <v>31</v>
      </c>
      <c r="B13" s="86"/>
      <c r="C13" s="86"/>
      <c r="D13" s="86"/>
      <c r="E13" s="44">
        <v>0</v>
      </c>
      <c r="F13" s="43">
        <v>20</v>
      </c>
      <c r="G13" s="43">
        <v>24</v>
      </c>
      <c r="H13" s="43">
        <v>20</v>
      </c>
      <c r="I13" s="29">
        <f t="shared" si="0"/>
        <v>64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31" sqref="G31"/>
    </sheetView>
  </sheetViews>
  <sheetFormatPr defaultRowHeight="12.75" x14ac:dyDescent="0.2"/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27"/>
      <c r="B2" s="26"/>
      <c r="C2" s="88" t="s">
        <v>10</v>
      </c>
      <c r="D2" s="88"/>
      <c r="E2" s="88"/>
      <c r="F2" s="88"/>
      <c r="G2" s="88"/>
      <c r="H2" s="26"/>
      <c r="I2" s="25"/>
    </row>
    <row r="3" spans="1:9" ht="15" x14ac:dyDescent="0.25">
      <c r="A3" s="92" t="s">
        <v>12</v>
      </c>
      <c r="B3" s="92"/>
      <c r="C3" s="92"/>
      <c r="D3" s="92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49">
        <v>0</v>
      </c>
      <c r="F4" s="48">
        <v>15</v>
      </c>
      <c r="G4" s="48">
        <v>24</v>
      </c>
      <c r="H4" s="48">
        <v>20</v>
      </c>
      <c r="I4" s="29">
        <f>SUM(E4:H4)</f>
        <v>59</v>
      </c>
    </row>
    <row r="5" spans="1:9" x14ac:dyDescent="0.2">
      <c r="A5" s="86" t="s">
        <v>23</v>
      </c>
      <c r="B5" s="86"/>
      <c r="C5" s="86"/>
      <c r="D5" s="86"/>
      <c r="E5" s="49">
        <v>0</v>
      </c>
      <c r="F5" s="48">
        <v>15</v>
      </c>
      <c r="G5" s="48">
        <v>18</v>
      </c>
      <c r="H5" s="48">
        <v>15</v>
      </c>
      <c r="I5" s="29">
        <f t="shared" ref="I5:I13" si="0">SUM(E5:H5)</f>
        <v>48</v>
      </c>
    </row>
    <row r="6" spans="1:9" x14ac:dyDescent="0.2">
      <c r="A6" s="86" t="s">
        <v>24</v>
      </c>
      <c r="B6" s="86"/>
      <c r="C6" s="86"/>
      <c r="D6" s="86"/>
      <c r="E6" s="49">
        <v>0</v>
      </c>
      <c r="F6" s="48">
        <v>15</v>
      </c>
      <c r="G6" s="48">
        <v>18</v>
      </c>
      <c r="H6" s="48">
        <v>15</v>
      </c>
      <c r="I6" s="29">
        <f t="shared" si="0"/>
        <v>48</v>
      </c>
    </row>
    <row r="7" spans="1:9" x14ac:dyDescent="0.2">
      <c r="A7" s="86" t="s">
        <v>25</v>
      </c>
      <c r="B7" s="86"/>
      <c r="C7" s="86"/>
      <c r="D7" s="86"/>
      <c r="E7" s="49">
        <v>0</v>
      </c>
      <c r="F7" s="48">
        <v>10</v>
      </c>
      <c r="G7" s="48">
        <v>18</v>
      </c>
      <c r="H7" s="48">
        <v>15</v>
      </c>
      <c r="I7" s="29">
        <f t="shared" si="0"/>
        <v>43</v>
      </c>
    </row>
    <row r="8" spans="1:9" x14ac:dyDescent="0.2">
      <c r="A8" s="86" t="s">
        <v>26</v>
      </c>
      <c r="B8" s="86"/>
      <c r="C8" s="86"/>
      <c r="D8" s="86"/>
      <c r="E8" s="49">
        <v>0</v>
      </c>
      <c r="F8" s="48">
        <v>15</v>
      </c>
      <c r="G8" s="48">
        <v>12</v>
      </c>
      <c r="H8" s="48">
        <v>15</v>
      </c>
      <c r="I8" s="29">
        <f t="shared" si="0"/>
        <v>42</v>
      </c>
    </row>
    <row r="9" spans="1:9" x14ac:dyDescent="0.2">
      <c r="A9" s="86" t="s">
        <v>27</v>
      </c>
      <c r="B9" s="86"/>
      <c r="C9" s="86"/>
      <c r="D9" s="86"/>
      <c r="E9" s="49">
        <v>0</v>
      </c>
      <c r="F9" s="48">
        <v>25</v>
      </c>
      <c r="G9" s="48">
        <v>30</v>
      </c>
      <c r="H9" s="48">
        <v>20</v>
      </c>
      <c r="I9" s="29">
        <f t="shared" si="0"/>
        <v>75</v>
      </c>
    </row>
    <row r="10" spans="1:9" x14ac:dyDescent="0.2">
      <c r="A10" s="86" t="s">
        <v>28</v>
      </c>
      <c r="B10" s="86"/>
      <c r="C10" s="86"/>
      <c r="D10" s="86"/>
      <c r="E10" s="49">
        <v>0</v>
      </c>
      <c r="F10" s="48">
        <v>15</v>
      </c>
      <c r="G10" s="48">
        <v>30</v>
      </c>
      <c r="H10" s="48">
        <v>25</v>
      </c>
      <c r="I10" s="29">
        <f t="shared" si="0"/>
        <v>70</v>
      </c>
    </row>
    <row r="11" spans="1:9" x14ac:dyDescent="0.2">
      <c r="A11" s="86" t="s">
        <v>29</v>
      </c>
      <c r="B11" s="86"/>
      <c r="C11" s="86"/>
      <c r="D11" s="86"/>
      <c r="E11" s="49">
        <v>0</v>
      </c>
      <c r="F11" s="48">
        <v>15</v>
      </c>
      <c r="G11" s="48">
        <v>18</v>
      </c>
      <c r="H11" s="48">
        <v>15</v>
      </c>
      <c r="I11" s="29">
        <f t="shared" si="0"/>
        <v>48</v>
      </c>
    </row>
    <row r="12" spans="1:9" x14ac:dyDescent="0.2">
      <c r="A12" s="86" t="s">
        <v>30</v>
      </c>
      <c r="B12" s="86"/>
      <c r="C12" s="86"/>
      <c r="D12" s="86"/>
      <c r="E12" s="49">
        <v>0</v>
      </c>
      <c r="F12" s="48">
        <v>22.5</v>
      </c>
      <c r="G12" s="48">
        <v>30</v>
      </c>
      <c r="H12" s="48">
        <v>22.5</v>
      </c>
      <c r="I12" s="29">
        <f t="shared" si="0"/>
        <v>75</v>
      </c>
    </row>
    <row r="13" spans="1:9" x14ac:dyDescent="0.2">
      <c r="A13" s="86" t="s">
        <v>31</v>
      </c>
      <c r="B13" s="86"/>
      <c r="C13" s="86"/>
      <c r="D13" s="86"/>
      <c r="E13" s="49">
        <v>0</v>
      </c>
      <c r="F13" s="48">
        <v>20</v>
      </c>
      <c r="G13" s="48">
        <v>24</v>
      </c>
      <c r="H13" s="48">
        <v>20</v>
      </c>
      <c r="I13" s="29">
        <f t="shared" si="0"/>
        <v>64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32" sqref="G32"/>
    </sheetView>
  </sheetViews>
  <sheetFormatPr defaultRowHeight="12.75" x14ac:dyDescent="0.2"/>
  <cols>
    <col min="1" max="16384" width="9.140625" style="45"/>
  </cols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47"/>
      <c r="B2" s="46"/>
      <c r="C2" s="88" t="s">
        <v>11</v>
      </c>
      <c r="D2" s="88"/>
      <c r="E2" s="88"/>
      <c r="F2" s="88"/>
      <c r="G2" s="88"/>
      <c r="H2" s="46"/>
    </row>
    <row r="3" spans="1:9" ht="15" x14ac:dyDescent="0.25">
      <c r="A3" s="92" t="s">
        <v>12</v>
      </c>
      <c r="B3" s="92"/>
      <c r="C3" s="92"/>
      <c r="D3" s="92"/>
      <c r="E3" s="15" t="s">
        <v>13</v>
      </c>
      <c r="F3" s="34" t="s">
        <v>14</v>
      </c>
      <c r="G3" s="34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54">
        <v>0</v>
      </c>
      <c r="F4" s="53">
        <v>25</v>
      </c>
      <c r="G4" s="53">
        <v>30</v>
      </c>
      <c r="H4" s="53">
        <v>20</v>
      </c>
      <c r="I4" s="29">
        <f>SUM(E4:H4)</f>
        <v>75</v>
      </c>
    </row>
    <row r="5" spans="1:9" x14ac:dyDescent="0.2">
      <c r="A5" s="86" t="s">
        <v>23</v>
      </c>
      <c r="B5" s="86"/>
      <c r="C5" s="86"/>
      <c r="D5" s="86"/>
      <c r="E5" s="54">
        <v>0</v>
      </c>
      <c r="F5" s="53">
        <v>5</v>
      </c>
      <c r="G5" s="53">
        <v>6</v>
      </c>
      <c r="H5" s="53">
        <v>5</v>
      </c>
      <c r="I5" s="29">
        <f t="shared" ref="I5:I13" si="0">SUM(E5:H5)</f>
        <v>16</v>
      </c>
    </row>
    <row r="6" spans="1:9" x14ac:dyDescent="0.2">
      <c r="A6" s="86" t="s">
        <v>24</v>
      </c>
      <c r="B6" s="86"/>
      <c r="C6" s="86"/>
      <c r="D6" s="86"/>
      <c r="E6" s="54">
        <v>0</v>
      </c>
      <c r="F6" s="53">
        <v>10</v>
      </c>
      <c r="G6" s="53">
        <v>18</v>
      </c>
      <c r="H6" s="53">
        <v>10</v>
      </c>
      <c r="I6" s="29">
        <f t="shared" si="0"/>
        <v>38</v>
      </c>
    </row>
    <row r="7" spans="1:9" x14ac:dyDescent="0.2">
      <c r="A7" s="86" t="s">
        <v>25</v>
      </c>
      <c r="B7" s="86"/>
      <c r="C7" s="86"/>
      <c r="D7" s="86"/>
      <c r="E7" s="54">
        <v>0</v>
      </c>
      <c r="F7" s="53">
        <v>5</v>
      </c>
      <c r="G7" s="53">
        <v>18</v>
      </c>
      <c r="H7" s="53">
        <v>15</v>
      </c>
      <c r="I7" s="29">
        <f t="shared" si="0"/>
        <v>38</v>
      </c>
    </row>
    <row r="8" spans="1:9" x14ac:dyDescent="0.2">
      <c r="A8" s="86" t="s">
        <v>26</v>
      </c>
      <c r="B8" s="86"/>
      <c r="C8" s="86"/>
      <c r="D8" s="86"/>
      <c r="E8" s="54">
        <v>0</v>
      </c>
      <c r="F8" s="53">
        <v>0</v>
      </c>
      <c r="G8" s="53">
        <v>0</v>
      </c>
      <c r="H8" s="53">
        <v>0</v>
      </c>
      <c r="I8" s="29">
        <f t="shared" si="0"/>
        <v>0</v>
      </c>
    </row>
    <row r="9" spans="1:9" x14ac:dyDescent="0.2">
      <c r="A9" s="86" t="s">
        <v>27</v>
      </c>
      <c r="B9" s="86"/>
      <c r="C9" s="86"/>
      <c r="D9" s="86"/>
      <c r="E9" s="54">
        <v>0</v>
      </c>
      <c r="F9" s="53">
        <v>25</v>
      </c>
      <c r="G9" s="53">
        <v>30</v>
      </c>
      <c r="H9" s="53">
        <v>20</v>
      </c>
      <c r="I9" s="29">
        <f t="shared" si="0"/>
        <v>75</v>
      </c>
    </row>
    <row r="10" spans="1:9" x14ac:dyDescent="0.2">
      <c r="A10" s="86" t="s">
        <v>28</v>
      </c>
      <c r="B10" s="86"/>
      <c r="C10" s="86"/>
      <c r="D10" s="86"/>
      <c r="E10" s="54">
        <v>0</v>
      </c>
      <c r="F10" s="53">
        <v>20</v>
      </c>
      <c r="G10" s="53">
        <v>30</v>
      </c>
      <c r="H10" s="53">
        <v>25</v>
      </c>
      <c r="I10" s="29">
        <f t="shared" si="0"/>
        <v>75</v>
      </c>
    </row>
    <row r="11" spans="1:9" x14ac:dyDescent="0.2">
      <c r="A11" s="86" t="s">
        <v>29</v>
      </c>
      <c r="B11" s="86"/>
      <c r="C11" s="86"/>
      <c r="D11" s="86"/>
      <c r="E11" s="54">
        <v>0</v>
      </c>
      <c r="F11" s="53">
        <v>15</v>
      </c>
      <c r="G11" s="53">
        <v>12</v>
      </c>
      <c r="H11" s="53">
        <v>15</v>
      </c>
      <c r="I11" s="29">
        <f t="shared" si="0"/>
        <v>42</v>
      </c>
    </row>
    <row r="12" spans="1:9" x14ac:dyDescent="0.2">
      <c r="A12" s="86" t="s">
        <v>30</v>
      </c>
      <c r="B12" s="86"/>
      <c r="C12" s="86"/>
      <c r="D12" s="86"/>
      <c r="E12" s="54">
        <v>0</v>
      </c>
      <c r="F12" s="53">
        <v>0</v>
      </c>
      <c r="G12" s="53">
        <v>0</v>
      </c>
      <c r="H12" s="53">
        <v>0</v>
      </c>
      <c r="I12" s="29">
        <f t="shared" si="0"/>
        <v>0</v>
      </c>
    </row>
    <row r="13" spans="1:9" x14ac:dyDescent="0.2">
      <c r="A13" s="86" t="s">
        <v>31</v>
      </c>
      <c r="B13" s="86"/>
      <c r="C13" s="86"/>
      <c r="D13" s="86"/>
      <c r="E13" s="54">
        <v>0</v>
      </c>
      <c r="F13" s="53">
        <v>0</v>
      </c>
      <c r="G13" s="53">
        <v>0</v>
      </c>
      <c r="H13" s="53">
        <v>0</v>
      </c>
      <c r="I13" s="29">
        <f t="shared" si="0"/>
        <v>0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6" sqref="I26"/>
    </sheetView>
  </sheetViews>
  <sheetFormatPr defaultRowHeight="12.75" x14ac:dyDescent="0.2"/>
  <cols>
    <col min="1" max="16384" width="9.140625" style="50"/>
  </cols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52"/>
      <c r="B2" s="51"/>
      <c r="C2" s="88" t="s">
        <v>32</v>
      </c>
      <c r="D2" s="88"/>
      <c r="E2" s="88"/>
      <c r="F2" s="88"/>
      <c r="G2" s="88"/>
      <c r="H2" s="51"/>
    </row>
    <row r="3" spans="1:9" ht="15" x14ac:dyDescent="0.25">
      <c r="A3" s="92" t="s">
        <v>12</v>
      </c>
      <c r="B3" s="92"/>
      <c r="C3" s="92"/>
      <c r="D3" s="92"/>
      <c r="E3" s="15" t="s">
        <v>13</v>
      </c>
      <c r="F3" s="34" t="s">
        <v>14</v>
      </c>
      <c r="G3" s="34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54">
        <v>0</v>
      </c>
      <c r="F4" s="64">
        <v>20</v>
      </c>
      <c r="G4" s="64">
        <v>24</v>
      </c>
      <c r="H4" s="64">
        <v>20</v>
      </c>
      <c r="I4" s="29">
        <f>SUM(E4:H4)</f>
        <v>64</v>
      </c>
    </row>
    <row r="5" spans="1:9" x14ac:dyDescent="0.2">
      <c r="A5" s="86" t="s">
        <v>23</v>
      </c>
      <c r="B5" s="86"/>
      <c r="C5" s="86"/>
      <c r="D5" s="86"/>
      <c r="E5" s="54">
        <v>0</v>
      </c>
      <c r="F5" s="64">
        <v>20</v>
      </c>
      <c r="G5" s="64">
        <v>24</v>
      </c>
      <c r="H5" s="64">
        <v>20</v>
      </c>
      <c r="I5" s="29">
        <f t="shared" ref="I5:I13" si="0">SUM(E5:H5)</f>
        <v>64</v>
      </c>
    </row>
    <row r="6" spans="1:9" x14ac:dyDescent="0.2">
      <c r="A6" s="86" t="s">
        <v>24</v>
      </c>
      <c r="B6" s="86"/>
      <c r="C6" s="86"/>
      <c r="D6" s="86"/>
      <c r="E6" s="54">
        <v>0</v>
      </c>
      <c r="F6" s="64">
        <v>15</v>
      </c>
      <c r="G6" s="64">
        <v>6</v>
      </c>
      <c r="H6" s="64">
        <v>10</v>
      </c>
      <c r="I6" s="29">
        <f t="shared" si="0"/>
        <v>31</v>
      </c>
    </row>
    <row r="7" spans="1:9" x14ac:dyDescent="0.2">
      <c r="A7" s="86" t="s">
        <v>25</v>
      </c>
      <c r="B7" s="86"/>
      <c r="C7" s="86"/>
      <c r="D7" s="86"/>
      <c r="E7" s="54">
        <v>0</v>
      </c>
      <c r="F7" s="64">
        <v>15</v>
      </c>
      <c r="G7" s="64">
        <v>18</v>
      </c>
      <c r="H7" s="64">
        <v>15</v>
      </c>
      <c r="I7" s="29">
        <f t="shared" si="0"/>
        <v>48</v>
      </c>
    </row>
    <row r="8" spans="1:9" x14ac:dyDescent="0.2">
      <c r="A8" s="86" t="s">
        <v>26</v>
      </c>
      <c r="B8" s="86"/>
      <c r="C8" s="86"/>
      <c r="D8" s="86"/>
      <c r="E8" s="54">
        <v>0</v>
      </c>
      <c r="F8" s="64">
        <v>15</v>
      </c>
      <c r="G8" s="64">
        <v>12</v>
      </c>
      <c r="H8" s="64">
        <v>10</v>
      </c>
      <c r="I8" s="29">
        <f t="shared" si="0"/>
        <v>37</v>
      </c>
    </row>
    <row r="9" spans="1:9" x14ac:dyDescent="0.2">
      <c r="A9" s="86" t="s">
        <v>27</v>
      </c>
      <c r="B9" s="86"/>
      <c r="C9" s="86"/>
      <c r="D9" s="86"/>
      <c r="E9" s="54">
        <v>0</v>
      </c>
      <c r="F9" s="64">
        <v>5</v>
      </c>
      <c r="G9" s="64">
        <v>6</v>
      </c>
      <c r="H9" s="64">
        <v>5</v>
      </c>
      <c r="I9" s="29">
        <f t="shared" si="0"/>
        <v>16</v>
      </c>
    </row>
    <row r="10" spans="1:9" x14ac:dyDescent="0.2">
      <c r="A10" s="86" t="s">
        <v>28</v>
      </c>
      <c r="B10" s="86"/>
      <c r="C10" s="86"/>
      <c r="D10" s="86"/>
      <c r="E10" s="54">
        <v>0</v>
      </c>
      <c r="F10" s="64">
        <v>20</v>
      </c>
      <c r="G10" s="64">
        <v>24</v>
      </c>
      <c r="H10" s="64">
        <v>20</v>
      </c>
      <c r="I10" s="29">
        <f t="shared" si="0"/>
        <v>64</v>
      </c>
    </row>
    <row r="11" spans="1:9" x14ac:dyDescent="0.2">
      <c r="A11" s="86" t="s">
        <v>29</v>
      </c>
      <c r="B11" s="86"/>
      <c r="C11" s="86"/>
      <c r="D11" s="86"/>
      <c r="E11" s="54">
        <v>0</v>
      </c>
      <c r="F11" s="64">
        <v>5</v>
      </c>
      <c r="G11" s="64">
        <v>6</v>
      </c>
      <c r="H11" s="64">
        <v>5</v>
      </c>
      <c r="I11" s="29">
        <f t="shared" si="0"/>
        <v>16</v>
      </c>
    </row>
    <row r="12" spans="1:9" x14ac:dyDescent="0.2">
      <c r="A12" s="86" t="s">
        <v>30</v>
      </c>
      <c r="B12" s="86"/>
      <c r="C12" s="86"/>
      <c r="D12" s="86"/>
      <c r="E12" s="54">
        <v>0</v>
      </c>
      <c r="F12" s="64">
        <v>25</v>
      </c>
      <c r="G12" s="64">
        <v>30</v>
      </c>
      <c r="H12" s="64">
        <v>25</v>
      </c>
      <c r="I12" s="29">
        <f t="shared" si="0"/>
        <v>80</v>
      </c>
    </row>
    <row r="13" spans="1:9" x14ac:dyDescent="0.2">
      <c r="A13" s="86" t="s">
        <v>31</v>
      </c>
      <c r="B13" s="86"/>
      <c r="C13" s="86"/>
      <c r="D13" s="86"/>
      <c r="E13" s="54">
        <v>0</v>
      </c>
      <c r="F13" s="64">
        <v>20</v>
      </c>
      <c r="G13" s="64">
        <v>24</v>
      </c>
      <c r="H13" s="64">
        <v>15</v>
      </c>
      <c r="I13" s="29">
        <f t="shared" si="0"/>
        <v>59</v>
      </c>
    </row>
  </sheetData>
  <mergeCells count="13">
    <mergeCell ref="A6:D6"/>
    <mergeCell ref="A1:I1"/>
    <mergeCell ref="C2:G2"/>
    <mergeCell ref="A3:D3"/>
    <mergeCell ref="A4:D4"/>
    <mergeCell ref="A5:D5"/>
    <mergeCell ref="A13:D13"/>
    <mergeCell ref="A7:D7"/>
    <mergeCell ref="A8:D8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"/>
  <sheetViews>
    <sheetView workbookViewId="0">
      <selection activeCell="F29" sqref="F29"/>
    </sheetView>
  </sheetViews>
  <sheetFormatPr defaultRowHeight="12.75" x14ac:dyDescent="0.2"/>
  <sheetData>
    <row r="1" spans="1: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15.75" x14ac:dyDescent="0.25">
      <c r="A2" s="14"/>
      <c r="B2" s="13"/>
      <c r="C2" s="88" t="s">
        <v>33</v>
      </c>
      <c r="D2" s="88"/>
      <c r="E2" s="88"/>
      <c r="F2" s="88"/>
      <c r="G2" s="88"/>
      <c r="H2" s="13"/>
      <c r="I2" s="12"/>
    </row>
    <row r="3" spans="1:9" ht="15" x14ac:dyDescent="0.25">
      <c r="A3" s="89" t="s">
        <v>12</v>
      </c>
      <c r="B3" s="89"/>
      <c r="C3" s="89"/>
      <c r="D3" s="89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86" t="s">
        <v>22</v>
      </c>
      <c r="B4" s="86"/>
      <c r="C4" s="86"/>
      <c r="D4" s="86"/>
      <c r="E4" s="59">
        <v>14</v>
      </c>
      <c r="F4" s="58">
        <v>15</v>
      </c>
      <c r="G4" s="58">
        <v>18</v>
      </c>
      <c r="H4" s="58">
        <v>10</v>
      </c>
      <c r="I4" s="29">
        <f>SUM(F4:H4)</f>
        <v>43</v>
      </c>
    </row>
    <row r="5" spans="1:9" x14ac:dyDescent="0.2">
      <c r="A5" s="86" t="s">
        <v>23</v>
      </c>
      <c r="B5" s="86"/>
      <c r="C5" s="86"/>
      <c r="D5" s="86"/>
      <c r="E5" s="59">
        <v>20</v>
      </c>
      <c r="F5" s="58">
        <v>10</v>
      </c>
      <c r="G5" s="58">
        <v>12</v>
      </c>
      <c r="H5" s="58">
        <v>10</v>
      </c>
      <c r="I5" s="29">
        <f t="shared" ref="I5:I13" si="0">SUM(F5:H5)</f>
        <v>32</v>
      </c>
    </row>
    <row r="6" spans="1:9" x14ac:dyDescent="0.2">
      <c r="A6" s="86" t="s">
        <v>24</v>
      </c>
      <c r="B6" s="86"/>
      <c r="C6" s="86"/>
      <c r="D6" s="86"/>
      <c r="E6" s="59">
        <v>18</v>
      </c>
      <c r="F6" s="58">
        <v>17.5</v>
      </c>
      <c r="G6" s="58">
        <v>21</v>
      </c>
      <c r="H6" s="58">
        <v>10</v>
      </c>
      <c r="I6" s="29">
        <f t="shared" si="0"/>
        <v>48.5</v>
      </c>
    </row>
    <row r="7" spans="1:9" x14ac:dyDescent="0.2">
      <c r="A7" s="86" t="s">
        <v>25</v>
      </c>
      <c r="B7" s="86"/>
      <c r="C7" s="86"/>
      <c r="D7" s="86"/>
      <c r="E7" s="59">
        <v>16</v>
      </c>
      <c r="F7" s="58">
        <v>5</v>
      </c>
      <c r="G7" s="58">
        <v>12</v>
      </c>
      <c r="H7" s="58">
        <v>5</v>
      </c>
      <c r="I7" s="29">
        <f t="shared" si="0"/>
        <v>22</v>
      </c>
    </row>
    <row r="8" spans="1:9" x14ac:dyDescent="0.2">
      <c r="A8" s="86" t="s">
        <v>26</v>
      </c>
      <c r="B8" s="86"/>
      <c r="C8" s="86"/>
      <c r="D8" s="86"/>
      <c r="E8" s="59">
        <v>4</v>
      </c>
      <c r="F8" s="58">
        <v>5</v>
      </c>
      <c r="G8" s="58">
        <v>6</v>
      </c>
      <c r="H8" s="58">
        <v>5</v>
      </c>
      <c r="I8" s="29">
        <f t="shared" si="0"/>
        <v>16</v>
      </c>
    </row>
    <row r="9" spans="1:9" x14ac:dyDescent="0.2">
      <c r="A9" s="86" t="s">
        <v>27</v>
      </c>
      <c r="B9" s="86"/>
      <c r="C9" s="86"/>
      <c r="D9" s="86"/>
      <c r="E9" s="59">
        <v>14</v>
      </c>
      <c r="F9" s="58">
        <v>15</v>
      </c>
      <c r="G9" s="58">
        <v>18</v>
      </c>
      <c r="H9" s="58">
        <v>15</v>
      </c>
      <c r="I9" s="29">
        <f t="shared" si="0"/>
        <v>48</v>
      </c>
    </row>
    <row r="10" spans="1:9" x14ac:dyDescent="0.2">
      <c r="A10" s="86" t="s">
        <v>28</v>
      </c>
      <c r="B10" s="86"/>
      <c r="C10" s="86"/>
      <c r="D10" s="86"/>
      <c r="E10" s="59">
        <v>20</v>
      </c>
      <c r="F10" s="58">
        <v>22.5</v>
      </c>
      <c r="G10" s="58">
        <v>24</v>
      </c>
      <c r="H10" s="58">
        <v>15</v>
      </c>
      <c r="I10" s="29">
        <f t="shared" si="0"/>
        <v>61.5</v>
      </c>
    </row>
    <row r="11" spans="1:9" x14ac:dyDescent="0.2">
      <c r="A11" s="86" t="s">
        <v>29</v>
      </c>
      <c r="B11" s="86"/>
      <c r="C11" s="86"/>
      <c r="D11" s="86"/>
      <c r="E11" s="59">
        <v>12</v>
      </c>
      <c r="F11" s="58">
        <v>10</v>
      </c>
      <c r="G11" s="58">
        <v>12</v>
      </c>
      <c r="H11" s="58">
        <v>15</v>
      </c>
      <c r="I11" s="29">
        <f t="shared" si="0"/>
        <v>37</v>
      </c>
    </row>
    <row r="12" spans="1:9" x14ac:dyDescent="0.2">
      <c r="A12" s="86" t="s">
        <v>30</v>
      </c>
      <c r="B12" s="86"/>
      <c r="C12" s="86"/>
      <c r="D12" s="86"/>
      <c r="E12" s="59">
        <v>20</v>
      </c>
      <c r="F12" s="58">
        <v>12.5</v>
      </c>
      <c r="G12" s="58">
        <v>6</v>
      </c>
      <c r="H12" s="58">
        <v>5</v>
      </c>
      <c r="I12" s="29">
        <f t="shared" si="0"/>
        <v>23.5</v>
      </c>
    </row>
    <row r="13" spans="1:9" x14ac:dyDescent="0.2">
      <c r="A13" s="86" t="s">
        <v>31</v>
      </c>
      <c r="B13" s="86"/>
      <c r="C13" s="86"/>
      <c r="D13" s="86"/>
      <c r="E13" s="59">
        <v>4</v>
      </c>
      <c r="F13" s="58">
        <v>20</v>
      </c>
      <c r="G13" s="58">
        <v>24</v>
      </c>
      <c r="H13" s="58">
        <v>20</v>
      </c>
      <c r="I13" s="29">
        <f t="shared" si="0"/>
        <v>64</v>
      </c>
    </row>
  </sheetData>
  <mergeCells count="13">
    <mergeCell ref="A1:I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2017-07-17T22:02:16Z</dcterms:modified>
</cp:coreProperties>
</file>