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4" r:id="rId8"/>
    <sheet name="Technical" sheetId="1" r:id="rId9"/>
    <sheet name="Non-Technical" sheetId="6" r:id="rId10"/>
    <sheet name="Summary" sheetId="7" r:id="rId11"/>
    <sheet name="Evaluation Matrix" sheetId="13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Q16" i="13" l="1"/>
  <c r="R16" i="13" s="1"/>
  <c r="N16" i="13"/>
  <c r="K16" i="13"/>
  <c r="H16" i="13"/>
  <c r="E16" i="13"/>
  <c r="B16" i="13"/>
  <c r="Q15" i="13"/>
  <c r="R15" i="13" s="1"/>
  <c r="N15" i="13"/>
  <c r="K15" i="13"/>
  <c r="H15" i="13"/>
  <c r="E15" i="13"/>
  <c r="B15" i="13"/>
  <c r="Q14" i="13"/>
  <c r="R14" i="13" s="1"/>
  <c r="N14" i="13"/>
  <c r="K14" i="13"/>
  <c r="H14" i="13"/>
  <c r="E14" i="13"/>
  <c r="B14" i="13"/>
  <c r="Q13" i="13"/>
  <c r="R13" i="13" s="1"/>
  <c r="N13" i="13"/>
  <c r="K13" i="13"/>
  <c r="H13" i="13"/>
  <c r="E13" i="13"/>
  <c r="B13" i="13"/>
  <c r="Q12" i="13"/>
  <c r="R12" i="13" s="1"/>
  <c r="N12" i="13"/>
  <c r="K12" i="13"/>
  <c r="H12" i="13"/>
  <c r="E12" i="13"/>
  <c r="B12" i="13"/>
  <c r="Q11" i="13"/>
  <c r="R11" i="13" s="1"/>
  <c r="N11" i="13"/>
  <c r="K11" i="13"/>
  <c r="H11" i="13"/>
  <c r="E11" i="13"/>
  <c r="B11" i="13"/>
  <c r="R10" i="13"/>
  <c r="Q10" i="13"/>
  <c r="N10" i="13"/>
  <c r="K10" i="13"/>
  <c r="H10" i="13"/>
  <c r="E10" i="13"/>
  <c r="B10" i="13"/>
  <c r="Q9" i="13"/>
  <c r="R9" i="13" s="1"/>
  <c r="N9" i="13"/>
  <c r="K9" i="13"/>
  <c r="H9" i="13"/>
  <c r="E9" i="13"/>
  <c r="B9" i="13"/>
  <c r="Q8" i="13"/>
  <c r="R8" i="13" s="1"/>
  <c r="N8" i="13"/>
  <c r="K8" i="13"/>
  <c r="H8" i="13"/>
  <c r="E8" i="13"/>
  <c r="B8" i="13"/>
  <c r="C3" i="13"/>
  <c r="E1" i="13"/>
  <c r="H6" i="7" l="1"/>
  <c r="H7" i="7"/>
  <c r="H8" i="7"/>
  <c r="H9" i="7"/>
  <c r="H10" i="7"/>
  <c r="H11" i="7"/>
  <c r="H12" i="7"/>
  <c r="H13" i="7"/>
  <c r="H5" i="7"/>
  <c r="B6" i="7" l="1"/>
  <c r="C6" i="7"/>
  <c r="D6" i="7"/>
  <c r="E6" i="7"/>
  <c r="F6" i="7"/>
  <c r="G6" i="7"/>
  <c r="I6" i="7"/>
  <c r="K6" i="7"/>
  <c r="B7" i="7"/>
  <c r="C7" i="7"/>
  <c r="D7" i="7"/>
  <c r="E7" i="7"/>
  <c r="F7" i="7"/>
  <c r="G7" i="7"/>
  <c r="I7" i="7"/>
  <c r="K7" i="7"/>
  <c r="B8" i="7"/>
  <c r="C8" i="7"/>
  <c r="D8" i="7"/>
  <c r="E8" i="7"/>
  <c r="F8" i="7"/>
  <c r="G8" i="7"/>
  <c r="I8" i="7"/>
  <c r="K8" i="7"/>
  <c r="B9" i="7"/>
  <c r="C9" i="7"/>
  <c r="D9" i="7"/>
  <c r="E9" i="7"/>
  <c r="F9" i="7"/>
  <c r="G9" i="7"/>
  <c r="I9" i="7"/>
  <c r="K9" i="7"/>
  <c r="B10" i="7"/>
  <c r="C10" i="7"/>
  <c r="D10" i="7"/>
  <c r="E10" i="7"/>
  <c r="F10" i="7"/>
  <c r="G10" i="7"/>
  <c r="I10" i="7"/>
  <c r="K10" i="7"/>
  <c r="B11" i="7"/>
  <c r="C11" i="7"/>
  <c r="D11" i="7"/>
  <c r="E11" i="7"/>
  <c r="F11" i="7"/>
  <c r="G11" i="7"/>
  <c r="I11" i="7"/>
  <c r="K11" i="7"/>
  <c r="B12" i="7"/>
  <c r="C12" i="7"/>
  <c r="D12" i="7"/>
  <c r="E12" i="7"/>
  <c r="F12" i="7"/>
  <c r="G12" i="7"/>
  <c r="I12" i="7"/>
  <c r="K12" i="7"/>
  <c r="B13" i="7"/>
  <c r="C13" i="7"/>
  <c r="D13" i="7"/>
  <c r="E13" i="7"/>
  <c r="F13" i="7"/>
  <c r="G13" i="7"/>
  <c r="I13" i="7"/>
  <c r="K13" i="7"/>
  <c r="A6" i="7"/>
  <c r="A7" i="7"/>
  <c r="A8" i="7"/>
  <c r="A9" i="7"/>
  <c r="A10" i="7"/>
  <c r="A11" i="7"/>
  <c r="A12" i="7"/>
  <c r="A13" i="7"/>
  <c r="D6" i="6"/>
  <c r="D7" i="6"/>
  <c r="D8" i="6"/>
  <c r="D9" i="6"/>
  <c r="D10" i="6"/>
  <c r="D11" i="6"/>
  <c r="D12" i="6"/>
  <c r="D13" i="6"/>
  <c r="D5" i="6"/>
  <c r="K6" i="1"/>
  <c r="K7" i="1"/>
  <c r="K8" i="1"/>
  <c r="K9" i="1"/>
  <c r="K10" i="1"/>
  <c r="K11" i="1"/>
  <c r="K12" i="1"/>
  <c r="K13" i="1"/>
  <c r="K5" i="1"/>
  <c r="C6" i="6"/>
  <c r="C7" i="6"/>
  <c r="C8" i="6"/>
  <c r="C9" i="6"/>
  <c r="C10" i="6"/>
  <c r="C11" i="6"/>
  <c r="C12" i="6"/>
  <c r="C13" i="6"/>
  <c r="B6" i="6"/>
  <c r="B7" i="6"/>
  <c r="B8" i="6"/>
  <c r="B9" i="6"/>
  <c r="B10" i="6"/>
  <c r="B11" i="6"/>
  <c r="B12" i="6"/>
  <c r="B13" i="6"/>
  <c r="B5" i="6"/>
  <c r="A6" i="6"/>
  <c r="A7" i="6"/>
  <c r="A8" i="6"/>
  <c r="A9" i="6"/>
  <c r="A10" i="6"/>
  <c r="A11" i="6"/>
  <c r="A12" i="6"/>
  <c r="A13" i="6"/>
  <c r="A5" i="6"/>
  <c r="B4" i="6"/>
  <c r="I6" i="1"/>
  <c r="I7" i="1"/>
  <c r="I8" i="1"/>
  <c r="I9" i="1"/>
  <c r="I10" i="1"/>
  <c r="I11" i="1"/>
  <c r="I12" i="1"/>
  <c r="I13" i="1"/>
  <c r="I5" i="1"/>
  <c r="J5" i="4"/>
  <c r="J6" i="4"/>
  <c r="J7" i="4"/>
  <c r="J8" i="4"/>
  <c r="J9" i="4"/>
  <c r="J10" i="4"/>
  <c r="J11" i="4"/>
  <c r="J12" i="4"/>
  <c r="J4" i="4"/>
  <c r="G6" i="1"/>
  <c r="G7" i="1"/>
  <c r="G8" i="1"/>
  <c r="G9" i="1"/>
  <c r="G10" i="1"/>
  <c r="J10" i="1" s="1"/>
  <c r="G11" i="1"/>
  <c r="G12" i="1"/>
  <c r="G13" i="1"/>
  <c r="H6" i="1"/>
  <c r="H7" i="1"/>
  <c r="H8" i="1"/>
  <c r="H9" i="1"/>
  <c r="H10" i="1"/>
  <c r="H11" i="1"/>
  <c r="H12" i="1"/>
  <c r="H13" i="1"/>
  <c r="J6" i="1"/>
  <c r="J9" i="1"/>
  <c r="J13" i="1"/>
  <c r="F6" i="1"/>
  <c r="F7" i="1"/>
  <c r="F8" i="1"/>
  <c r="F9" i="1"/>
  <c r="F10" i="1"/>
  <c r="F11" i="1"/>
  <c r="F12" i="1"/>
  <c r="F13" i="1"/>
  <c r="E6" i="1"/>
  <c r="E7" i="1"/>
  <c r="E8" i="1"/>
  <c r="E9" i="1"/>
  <c r="E10" i="1"/>
  <c r="E11" i="1"/>
  <c r="E12" i="1"/>
  <c r="E13" i="1"/>
  <c r="D6" i="1"/>
  <c r="D7" i="1"/>
  <c r="D8" i="1"/>
  <c r="D9" i="1"/>
  <c r="D10" i="1"/>
  <c r="D11" i="1"/>
  <c r="D12" i="1"/>
  <c r="D13" i="1"/>
  <c r="C6" i="1"/>
  <c r="C7" i="1"/>
  <c r="C8" i="1"/>
  <c r="C9" i="1"/>
  <c r="C10" i="1"/>
  <c r="C11" i="1"/>
  <c r="C12" i="1"/>
  <c r="C13" i="1"/>
  <c r="H5" i="1"/>
  <c r="G5" i="1"/>
  <c r="F5" i="1"/>
  <c r="E5" i="1"/>
  <c r="D5" i="1"/>
  <c r="C5" i="1"/>
  <c r="I4" i="1"/>
  <c r="H4" i="1"/>
  <c r="G4" i="1"/>
  <c r="F4" i="1"/>
  <c r="E4" i="1"/>
  <c r="D4" i="1"/>
  <c r="B6" i="1"/>
  <c r="B7" i="1"/>
  <c r="B8" i="1"/>
  <c r="B9" i="1"/>
  <c r="B10" i="1"/>
  <c r="B11" i="1"/>
  <c r="B12" i="1"/>
  <c r="B13" i="1"/>
  <c r="B5" i="1"/>
  <c r="C4" i="1"/>
  <c r="B4" i="1"/>
  <c r="A6" i="1"/>
  <c r="A7" i="1"/>
  <c r="A8" i="1"/>
  <c r="A9" i="1"/>
  <c r="A10" i="1"/>
  <c r="A11" i="1"/>
  <c r="A12" i="1"/>
  <c r="A13" i="1"/>
  <c r="A5" i="1"/>
  <c r="J11" i="7" l="1"/>
  <c r="L11" i="7" s="1"/>
  <c r="J9" i="7"/>
  <c r="L9" i="7" s="1"/>
  <c r="J12" i="7"/>
  <c r="L12" i="7" s="1"/>
  <c r="J7" i="7"/>
  <c r="L7" i="7" s="1"/>
  <c r="J6" i="7"/>
  <c r="L6" i="7" s="1"/>
  <c r="J13" i="7"/>
  <c r="L13" i="7" s="1"/>
  <c r="J10" i="7"/>
  <c r="L10" i="7" s="1"/>
  <c r="J8" i="7"/>
  <c r="L8" i="7" s="1"/>
  <c r="J12" i="1"/>
  <c r="J8" i="1"/>
  <c r="J11" i="1"/>
  <c r="J7" i="1"/>
  <c r="A2" i="7"/>
  <c r="A2" i="6"/>
  <c r="I4" i="7" l="1"/>
  <c r="C4" i="7"/>
  <c r="D4" i="7"/>
  <c r="E4" i="7"/>
  <c r="F4" i="7"/>
  <c r="G4" i="7"/>
  <c r="B4" i="7"/>
  <c r="G5" i="7" l="1"/>
  <c r="F5" i="7" l="1"/>
  <c r="E5" i="7" l="1"/>
  <c r="C5" i="6" l="1"/>
  <c r="K5" i="7" s="1"/>
  <c r="A5" i="7"/>
  <c r="I5" i="7" l="1"/>
  <c r="D5" i="7"/>
  <c r="C5" i="7"/>
  <c r="B5" i="7"/>
  <c r="J5" i="7" l="1"/>
  <c r="L5" i="7" s="1"/>
  <c r="J5" i="1"/>
  <c r="M5" i="7" l="1"/>
  <c r="M6" i="7"/>
  <c r="M9" i="7"/>
  <c r="M8" i="7"/>
  <c r="M11" i="7"/>
  <c r="M13" i="7"/>
  <c r="M10" i="7"/>
  <c r="M7" i="7"/>
  <c r="M12" i="7"/>
</calcChain>
</file>

<file path=xl/sharedStrings.xml><?xml version="1.0" encoding="utf-8"?>
<sst xmlns="http://schemas.openxmlformats.org/spreadsheetml/2006/main" count="190" uniqueCount="48">
  <si>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</si>
  <si>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</si>
  <si>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</si>
  <si>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</si>
  <si>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</si>
  <si>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</si>
  <si>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</si>
  <si>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</si>
  <si>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</si>
  <si>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</si>
  <si>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</si>
  <si>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</si>
  <si>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</si>
  <si>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</si>
  <si>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</si>
  <si>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</si>
  <si>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Adaptive Technology Systems</t>
  </si>
  <si>
    <t>Disys Solutions</t>
  </si>
  <si>
    <t>Insource Technology</t>
  </si>
  <si>
    <t>Layer 3 Communications</t>
  </si>
  <si>
    <t>Matrix Integration</t>
  </si>
  <si>
    <t>Netsync Solutions</t>
  </si>
  <si>
    <t>Presidio</t>
  </si>
  <si>
    <t>Solid IT Networks (Aruba - mfg)</t>
  </si>
  <si>
    <t>Solid IT Networks (Brocade - mfg)</t>
  </si>
  <si>
    <t>RFP 730-16088 Campus Wired Wi-Fi LAN Access Infrastructure</t>
  </si>
  <si>
    <t>RESPONDENT EVALUATION MATRIX</t>
  </si>
  <si>
    <t>Evaluator Name:</t>
  </si>
  <si>
    <t xml:space="preserve">Criteria 1 </t>
  </si>
  <si>
    <t xml:space="preserve">Wired Network (Selected Models - Average) </t>
  </si>
  <si>
    <t xml:space="preserve">Wireless Network – APs (Selected Models - Average) </t>
  </si>
  <si>
    <t xml:space="preserve">Wireless Network – Controller (Selected Models - Average) </t>
  </si>
  <si>
    <t>Network Management Applications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</si>
  <si>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</si>
  <si>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</si>
  <si>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</si>
  <si>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</si>
  <si>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</si>
  <si>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</si>
  <si>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</si>
  <si>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</si>
  <si>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</si>
  <si>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</si>
  <si>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</si>
  <si>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</si>
  <si>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</si>
  <si>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</si>
  <si>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r>
      <t xml:space="preserve">Other Criteria (as Specified in Section 2.3. Up to 30 points each question).  </t>
    </r>
    <r>
      <rPr>
        <b/>
        <sz val="10"/>
        <color rgb="FFFF0000"/>
        <rFont val="Calibri"/>
        <family val="2"/>
        <scheme val="minor"/>
      </rPr>
      <t>This critera needs to be evaluate just by  Evaluator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</si>
</sst>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38" fillId="0" borderId="0" xfId="0" applyFont="1"/>
    <xf numFmtId="0" fontId="38" fillId="26" borderId="0" xfId="0" applyFont="1" applyFill="1" applyBorder="1" applyAlignment="1">
      <alignment horizontal="center"/>
    </xf>
    <xf numFmtId="0" fontId="39" fillId="0" borderId="0" xfId="0" applyFont="1"/>
    <xf numFmtId="0" fontId="40" fillId="0" borderId="17" xfId="0" applyFont="1" applyBorder="1" applyAlignment="1">
      <alignment horizontal="center"/>
    </xf>
    <xf numFmtId="0" fontId="41" fillId="0" borderId="0" xfId="98" applyFont="1"/>
    <xf numFmtId="0" fontId="35" fillId="0" borderId="18" xfId="98" applyFont="1" applyFill="1" applyBorder="1" applyAlignment="1">
      <alignment horizontal="left" vertical="center" wrapText="1"/>
    </xf>
    <xf numFmtId="0" fontId="35" fillId="0" borderId="19" xfId="98" applyFont="1" applyFill="1" applyBorder="1" applyAlignment="1">
      <alignment horizontal="left" vertical="center" wrapText="1"/>
    </xf>
    <xf numFmtId="0" fontId="35" fillId="0" borderId="20" xfId="98" applyFont="1" applyFill="1" applyBorder="1" applyAlignment="1">
      <alignment horizontal="left" vertical="center" wrapText="1"/>
    </xf>
    <xf numFmtId="0" fontId="36" fillId="3" borderId="21" xfId="98" applyFont="1" applyFill="1" applyBorder="1" applyAlignment="1">
      <alignment horizontal="center" vertical="center"/>
    </xf>
    <xf numFmtId="0" fontId="36" fillId="0" borderId="0" xfId="98" applyFont="1" applyAlignment="1">
      <alignment horizontal="center"/>
    </xf>
    <xf numFmtId="0" fontId="35" fillId="27" borderId="22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5" fillId="28" borderId="24" xfId="98" applyFont="1" applyFill="1" applyBorder="1" applyAlignment="1">
      <alignment horizontal="center"/>
    </xf>
    <xf numFmtId="0" fontId="36" fillId="27" borderId="22" xfId="98" applyFont="1" applyFill="1" applyBorder="1" applyAlignment="1">
      <alignment horizontal="center"/>
    </xf>
    <xf numFmtId="0" fontId="36" fillId="0" borderId="23" xfId="98" applyFont="1" applyFill="1" applyBorder="1" applyAlignment="1">
      <alignment horizontal="center"/>
    </xf>
    <xf numFmtId="0" fontId="36" fillId="28" borderId="24" xfId="98" applyFont="1" applyFill="1" applyBorder="1" applyAlignment="1">
      <alignment horizontal="center"/>
    </xf>
    <xf numFmtId="0" fontId="41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8" applyFont="1" applyFill="1" applyBorder="1" applyAlignment="1">
      <alignment horizontal="center"/>
    </xf>
    <xf numFmtId="0" fontId="37" fillId="0" borderId="28" xfId="98" applyFont="1" applyFill="1" applyBorder="1" applyAlignment="1">
      <alignment horizontal="center"/>
    </xf>
    <xf numFmtId="0" fontId="37" fillId="28" borderId="6" xfId="98" applyFont="1" applyFill="1" applyBorder="1" applyAlignment="1">
      <alignment horizontal="center"/>
    </xf>
    <xf numFmtId="0" fontId="41" fillId="27" borderId="27" xfId="98" applyFont="1" applyFill="1" applyBorder="1" applyAlignment="1">
      <alignment horizontal="center"/>
    </xf>
    <xf numFmtId="0" fontId="41" fillId="28" borderId="6" xfId="98" applyFont="1" applyFill="1" applyBorder="1" applyAlignment="1">
      <alignment horizontal="center"/>
    </xf>
    <xf numFmtId="0" fontId="41" fillId="0" borderId="28" xfId="98" applyFont="1" applyFill="1" applyBorder="1" applyAlignment="1">
      <alignment horizontal="center"/>
    </xf>
    <xf numFmtId="0" fontId="41" fillId="3" borderId="25" xfId="98" applyFont="1" applyFill="1" applyBorder="1" applyAlignment="1">
      <alignment horizontal="center"/>
    </xf>
    <xf numFmtId="0" fontId="14" fillId="0" borderId="0" xfId="0" applyFont="1"/>
    <xf numFmtId="0" fontId="43" fillId="0" borderId="0" xfId="0" applyFont="1" applyAlignment="1">
      <alignment horizontal="center" vertical="top" wrapText="1"/>
    </xf>
    <xf numFmtId="0" fontId="43" fillId="0" borderId="29" xfId="0" applyFont="1" applyBorder="1" applyAlignment="1">
      <alignment horizontal="center" vertical="top" wrapText="1"/>
    </xf>
    <xf numFmtId="0" fontId="43" fillId="2" borderId="30" xfId="0" applyFont="1" applyFill="1" applyBorder="1" applyAlignment="1">
      <alignment horizontal="center"/>
    </xf>
    <xf numFmtId="0" fontId="43" fillId="2" borderId="31" xfId="0" applyFont="1" applyFill="1" applyBorder="1" applyAlignment="1">
      <alignment horizontal="center"/>
    </xf>
    <xf numFmtId="0" fontId="43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%20730-16088%20Campus%20Wired%20Wi-Fi%20LAN%20Access%20Infrastructu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730-16088 Campus Wired/Wi-Fi LAN Access Infrastructure</v>
          </cell>
        </row>
      </sheetData>
      <sheetData sheetId="1">
        <row r="4">
          <cell r="A4" t="str">
            <v>Adaptive Technology Systems</v>
          </cell>
        </row>
        <row r="5">
          <cell r="A5" t="str">
            <v>Disys Solutions</v>
          </cell>
        </row>
        <row r="6">
          <cell r="A6" t="str">
            <v>Insource Technology</v>
          </cell>
        </row>
        <row r="7">
          <cell r="A7" t="str">
            <v>Layer 3 Communications</v>
          </cell>
        </row>
        <row r="8">
          <cell r="A8" t="str">
            <v>Matrix Integration</v>
          </cell>
        </row>
        <row r="9">
          <cell r="A9" t="str">
            <v>Netsync Solutions</v>
          </cell>
        </row>
        <row r="10">
          <cell r="A10" t="str">
            <v>Presidio</v>
          </cell>
        </row>
        <row r="11">
          <cell r="A11" t="str">
            <v>Solid IT Networks (Aruba - mfg)</v>
          </cell>
        </row>
        <row r="12">
          <cell r="A12" t="str">
            <v>Solid IT Networks (Brocade - mfg)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" sqref="H1"/>
    </sheetView>
  </sheetViews>
  <sheetFormatPr defaultRowHeight="12.75" x14ac:dyDescent="0.2"/>
  <sheetData>
    <row r="1" spans="1:12" ht="15.75" customHeight="1" x14ac:dyDescent="0.25">
      <c r="A1" s="21" t="s">
        <v>0</v>
      </c>
      <c r="B1" s="21"/>
      <c r="C1" s="21"/>
      <c r="D1" s="21"/>
      <c r="E1" s="17"/>
      <c r="F1" s="75"/>
      <c r="G1" s="17">
        <v>1</v>
      </c>
      <c r="H1" s="75"/>
      <c r="I1" s="75"/>
      <c r="J1" s="75"/>
    </row>
    <row r="2" spans="1:12" ht="15.75" x14ac:dyDescent="0.25">
      <c r="A2" s="21"/>
      <c r="B2" s="20"/>
      <c r="C2" s="18"/>
      <c r="D2" s="18"/>
      <c r="E2" s="18"/>
      <c r="F2" s="18"/>
      <c r="G2" s="18"/>
      <c r="H2" s="18"/>
      <c r="I2" s="20"/>
      <c r="J2" s="18"/>
    </row>
    <row r="3" spans="1:12" x14ac:dyDescent="0.2">
      <c r="A3" s="77" t="s">
        <v>5</v>
      </c>
      <c r="B3" s="77"/>
      <c r="C3" s="77"/>
      <c r="D3" s="77"/>
      <c r="E3" s="25" t="s">
        <v>6</v>
      </c>
      <c r="F3" s="25" t="s">
        <v>7</v>
      </c>
      <c r="G3" s="25" t="s">
        <v>8</v>
      </c>
      <c r="H3" s="25" t="s">
        <v>9</v>
      </c>
      <c r="I3" s="25" t="s">
        <v>15</v>
      </c>
      <c r="J3" s="22" t="s">
        <v>10</v>
      </c>
    </row>
    <row r="4" spans="1:12" x14ac:dyDescent="0.2">
      <c r="A4" s="76" t="s">
        <v>16</v>
      </c>
      <c r="B4" s="76"/>
      <c r="C4" s="76"/>
      <c r="D4" s="76"/>
      <c r="E4" s="23">
        <v>9</v>
      </c>
      <c r="F4" s="23">
        <v>9</v>
      </c>
      <c r="G4" s="23">
        <v>6</v>
      </c>
      <c r="H4" s="23">
        <v>4</v>
      </c>
      <c r="I4" s="23">
        <v>0</v>
      </c>
      <c r="J4" s="24">
        <v>28</v>
      </c>
    </row>
    <row r="5" spans="1:12" x14ac:dyDescent="0.2">
      <c r="A5" s="76" t="s">
        <v>17</v>
      </c>
      <c r="B5" s="76"/>
      <c r="C5" s="76"/>
      <c r="D5" s="76"/>
      <c r="E5" s="23">
        <v>9</v>
      </c>
      <c r="F5" s="23">
        <v>9</v>
      </c>
      <c r="G5" s="23">
        <v>6</v>
      </c>
      <c r="H5" s="23">
        <v>6</v>
      </c>
      <c r="I5" s="23">
        <v>0</v>
      </c>
      <c r="J5" s="24">
        <v>30</v>
      </c>
      <c r="L5" s="12"/>
    </row>
    <row r="6" spans="1:12" x14ac:dyDescent="0.2">
      <c r="A6" s="76" t="s">
        <v>18</v>
      </c>
      <c r="B6" s="76"/>
      <c r="C6" s="76"/>
      <c r="D6" s="76"/>
      <c r="E6" s="23">
        <v>12</v>
      </c>
      <c r="F6" s="23">
        <v>9</v>
      </c>
      <c r="G6" s="23">
        <v>6</v>
      </c>
      <c r="H6" s="23">
        <v>8</v>
      </c>
      <c r="I6" s="23">
        <v>0</v>
      </c>
      <c r="J6" s="24">
        <v>35</v>
      </c>
      <c r="L6" s="12"/>
    </row>
    <row r="7" spans="1:12" x14ac:dyDescent="0.2">
      <c r="A7" s="76" t="s">
        <v>19</v>
      </c>
      <c r="B7" s="76"/>
      <c r="C7" s="76"/>
      <c r="D7" s="76"/>
      <c r="E7" s="23">
        <v>9</v>
      </c>
      <c r="F7" s="23">
        <v>9</v>
      </c>
      <c r="G7" s="23">
        <v>6</v>
      </c>
      <c r="H7" s="23">
        <v>6</v>
      </c>
      <c r="I7" s="23">
        <v>0</v>
      </c>
      <c r="J7" s="24">
        <v>30</v>
      </c>
    </row>
    <row r="8" spans="1:12" x14ac:dyDescent="0.2">
      <c r="A8" s="76" t="s">
        <v>20</v>
      </c>
      <c r="B8" s="76"/>
      <c r="C8" s="76"/>
      <c r="D8" s="76"/>
      <c r="E8" s="23">
        <v>12</v>
      </c>
      <c r="F8" s="23">
        <v>9</v>
      </c>
      <c r="G8" s="23">
        <v>6</v>
      </c>
      <c r="H8" s="23">
        <v>8</v>
      </c>
      <c r="I8" s="23">
        <v>0</v>
      </c>
      <c r="J8" s="24">
        <v>35</v>
      </c>
    </row>
    <row r="9" spans="1:12" x14ac:dyDescent="0.2">
      <c r="A9" s="76" t="s">
        <v>21</v>
      </c>
      <c r="B9" s="76"/>
      <c r="C9" s="76"/>
      <c r="D9" s="76"/>
      <c r="E9" s="23">
        <v>12</v>
      </c>
      <c r="F9" s="23">
        <v>9</v>
      </c>
      <c r="G9" s="23">
        <v>6</v>
      </c>
      <c r="H9" s="23">
        <v>8</v>
      </c>
      <c r="I9" s="23">
        <v>0</v>
      </c>
      <c r="J9" s="24">
        <v>35</v>
      </c>
    </row>
    <row r="10" spans="1:12" x14ac:dyDescent="0.2">
      <c r="A10" s="76" t="s">
        <v>22</v>
      </c>
      <c r="B10" s="76"/>
      <c r="C10" s="76"/>
      <c r="D10" s="76"/>
      <c r="E10" s="23">
        <v>3</v>
      </c>
      <c r="F10" s="23">
        <v>3</v>
      </c>
      <c r="G10" s="23">
        <v>2</v>
      </c>
      <c r="H10" s="23">
        <v>2</v>
      </c>
      <c r="I10" s="23">
        <v>0</v>
      </c>
      <c r="J10" s="24">
        <v>10</v>
      </c>
    </row>
    <row r="11" spans="1:12" x14ac:dyDescent="0.2">
      <c r="A11" s="76" t="s">
        <v>23</v>
      </c>
      <c r="B11" s="76"/>
      <c r="C11" s="76"/>
      <c r="D11" s="76"/>
      <c r="E11" s="23">
        <v>9</v>
      </c>
      <c r="F11" s="23">
        <v>9</v>
      </c>
      <c r="G11" s="23">
        <v>6</v>
      </c>
      <c r="H11" s="23">
        <v>8</v>
      </c>
      <c r="I11" s="23">
        <v>0</v>
      </c>
      <c r="J11" s="24">
        <v>32</v>
      </c>
    </row>
    <row r="12" spans="1:12" x14ac:dyDescent="0.2">
      <c r="A12" s="76" t="s">
        <v>24</v>
      </c>
      <c r="B12" s="76"/>
      <c r="C12" s="76"/>
      <c r="D12" s="76"/>
      <c r="E12" s="23">
        <v>12</v>
      </c>
      <c r="F12" s="23">
        <v>9</v>
      </c>
      <c r="G12" s="23">
        <v>6</v>
      </c>
      <c r="H12" s="23">
        <v>8</v>
      </c>
      <c r="I12" s="23">
        <v>0</v>
      </c>
      <c r="J12" s="24">
        <v>35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10" sqref="G10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8" t="s">
        <v>12</v>
      </c>
      <c r="B1" s="78"/>
      <c r="C1" s="78"/>
      <c r="D1" s="78"/>
    </row>
    <row r="2" spans="1:4" ht="48.75" customHeight="1" x14ac:dyDescent="0.2">
      <c r="A2" s="79" t="str">
        <f>Technical!A2</f>
        <v>RFP 730-16088 Campus Wired Wi-Fi LAN Access Infrastructure</v>
      </c>
      <c r="B2" s="79"/>
      <c r="C2" s="79"/>
      <c r="D2" s="79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>
        <f>'8'!G1</f>
        <v>8</v>
      </c>
      <c r="C4" s="5" t="s">
        <v>13</v>
      </c>
      <c r="D4" s="6" t="s">
        <v>4</v>
      </c>
    </row>
    <row r="5" spans="1:4" ht="16.5" customHeight="1" x14ac:dyDescent="0.2">
      <c r="A5" s="8" t="str">
        <f>Technical!A5</f>
        <v>Adaptive Technology Systems</v>
      </c>
      <c r="B5" s="9">
        <f>'8'!I4</f>
        <v>30</v>
      </c>
      <c r="C5" s="9">
        <f>AVERAGE(B5)</f>
        <v>30</v>
      </c>
      <c r="D5" s="10">
        <f>RANK(C5,$C$5:$C$13,0)</f>
        <v>7</v>
      </c>
    </row>
    <row r="6" spans="1:4" ht="16.5" customHeight="1" x14ac:dyDescent="0.2">
      <c r="A6" s="8" t="str">
        <f>Technical!A6</f>
        <v>Disys Solutions</v>
      </c>
      <c r="B6" s="9">
        <f>'8'!I5</f>
        <v>42</v>
      </c>
      <c r="C6" s="9">
        <f t="shared" ref="C6:C13" si="0">AVERAGE(B6)</f>
        <v>42</v>
      </c>
      <c r="D6" s="10">
        <f t="shared" ref="D6:D13" si="1">RANK(C6,$C$5:$C$13,0)</f>
        <v>4</v>
      </c>
    </row>
    <row r="7" spans="1:4" ht="16.5" customHeight="1" x14ac:dyDescent="0.2">
      <c r="A7" s="8" t="str">
        <f>Technical!A7</f>
        <v>Insource Technology</v>
      </c>
      <c r="B7" s="9">
        <f>'8'!I6</f>
        <v>35</v>
      </c>
      <c r="C7" s="9">
        <f t="shared" si="0"/>
        <v>35</v>
      </c>
      <c r="D7" s="10">
        <f t="shared" si="1"/>
        <v>5</v>
      </c>
    </row>
    <row r="8" spans="1:4" x14ac:dyDescent="0.2">
      <c r="A8" s="8" t="str">
        <f>Technical!A8</f>
        <v>Layer 3 Communications</v>
      </c>
      <c r="B8" s="9">
        <f>'8'!I7</f>
        <v>45</v>
      </c>
      <c r="C8" s="9">
        <f t="shared" si="0"/>
        <v>45</v>
      </c>
      <c r="D8" s="10">
        <f t="shared" si="1"/>
        <v>1</v>
      </c>
    </row>
    <row r="9" spans="1:4" x14ac:dyDescent="0.2">
      <c r="A9" s="8" t="str">
        <f>Technical!A9</f>
        <v>Matrix Integration</v>
      </c>
      <c r="B9" s="9">
        <f>'8'!I8</f>
        <v>45</v>
      </c>
      <c r="C9" s="9">
        <f t="shared" si="0"/>
        <v>45</v>
      </c>
      <c r="D9" s="10">
        <f t="shared" si="1"/>
        <v>1</v>
      </c>
    </row>
    <row r="10" spans="1:4" x14ac:dyDescent="0.2">
      <c r="A10" s="8" t="str">
        <f>Technical!A10</f>
        <v>Netsync Solutions</v>
      </c>
      <c r="B10" s="9">
        <f>'8'!I9</f>
        <v>45</v>
      </c>
      <c r="C10" s="9">
        <f t="shared" si="0"/>
        <v>45</v>
      </c>
      <c r="D10" s="10">
        <f t="shared" si="1"/>
        <v>1</v>
      </c>
    </row>
    <row r="11" spans="1:4" x14ac:dyDescent="0.2">
      <c r="A11" s="8" t="str">
        <f>Technical!A11</f>
        <v>Presidio</v>
      </c>
      <c r="B11" s="9">
        <f>'8'!I10</f>
        <v>10</v>
      </c>
      <c r="C11" s="9">
        <f t="shared" si="0"/>
        <v>10</v>
      </c>
      <c r="D11" s="10">
        <f t="shared" si="1"/>
        <v>9</v>
      </c>
    </row>
    <row r="12" spans="1:4" x14ac:dyDescent="0.2">
      <c r="A12" s="8" t="str">
        <f>Technical!A12</f>
        <v>Solid IT Networks (Aruba - mfg)</v>
      </c>
      <c r="B12" s="9">
        <f>'8'!I11</f>
        <v>30</v>
      </c>
      <c r="C12" s="9">
        <f t="shared" si="0"/>
        <v>30</v>
      </c>
      <c r="D12" s="10">
        <f t="shared" si="1"/>
        <v>7</v>
      </c>
    </row>
    <row r="13" spans="1:4" x14ac:dyDescent="0.2">
      <c r="A13" s="8" t="str">
        <f>Technical!A13</f>
        <v>Solid IT Networks (Brocade - mfg)</v>
      </c>
      <c r="B13" s="9">
        <f>'8'!I12</f>
        <v>35</v>
      </c>
      <c r="C13" s="9">
        <f t="shared" si="0"/>
        <v>35</v>
      </c>
      <c r="D13" s="10">
        <f t="shared" si="1"/>
        <v>5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J19" sqref="J19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19" customWidth="1"/>
    <col min="9" max="12" width="7.5703125" style="1" customWidth="1"/>
    <col min="13" max="13" width="10.42578125" style="1" customWidth="1"/>
    <col min="14" max="14" width="12.140625" style="1" customWidth="1"/>
    <col min="15" max="15" width="11.7109375" style="1" customWidth="1"/>
    <col min="16" max="16384" width="9.140625" style="1"/>
  </cols>
  <sheetData>
    <row r="1" spans="1:13" ht="15.75" x14ac:dyDescent="0.2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6.25" customHeight="1" x14ac:dyDescent="0.2">
      <c r="A2" s="79" t="str">
        <f>Technical!A2</f>
        <v>RFP 730-16088 Campus Wired Wi-Fi LAN Access Infrastructure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>
        <f>Technical!B4</f>
        <v>1</v>
      </c>
      <c r="C4" s="4">
        <f>Technical!C4</f>
        <v>2</v>
      </c>
      <c r="D4" s="4">
        <f>Technical!D4</f>
        <v>3</v>
      </c>
      <c r="E4" s="4">
        <f>Technical!E4</f>
        <v>4</v>
      </c>
      <c r="F4" s="4">
        <f>Technical!F4</f>
        <v>5</v>
      </c>
      <c r="G4" s="4">
        <f>Technical!G4</f>
        <v>6</v>
      </c>
      <c r="H4" s="4">
        <v>7</v>
      </c>
      <c r="I4" s="11">
        <f>Technical!I4</f>
        <v>8</v>
      </c>
      <c r="J4" s="5" t="s">
        <v>2</v>
      </c>
      <c r="K4" s="13" t="s">
        <v>14</v>
      </c>
      <c r="L4" s="5" t="s">
        <v>3</v>
      </c>
      <c r="M4" s="6" t="s">
        <v>4</v>
      </c>
    </row>
    <row r="5" spans="1:13" ht="16.5" customHeight="1" x14ac:dyDescent="0.2">
      <c r="A5" s="8" t="str">
        <f>'8'!A4:D4</f>
        <v>Adaptive Technology Systems</v>
      </c>
      <c r="B5" s="9">
        <f>Technical!B5</f>
        <v>28</v>
      </c>
      <c r="C5" s="9">
        <f>Technical!C5</f>
        <v>30</v>
      </c>
      <c r="D5" s="9">
        <f>Technical!D5</f>
        <v>15.299999999999999</v>
      </c>
      <c r="E5" s="9">
        <f>Technical!E5</f>
        <v>29.4</v>
      </c>
      <c r="F5" s="9">
        <f>Technical!F5</f>
        <v>30</v>
      </c>
      <c r="G5" s="9">
        <f>Technical!G5</f>
        <v>30</v>
      </c>
      <c r="H5" s="9">
        <f>Technical!H5</f>
        <v>20</v>
      </c>
      <c r="I5" s="9">
        <f>Technical!I5</f>
        <v>20</v>
      </c>
      <c r="J5" s="9">
        <f>AVERAGE(B5:I5)</f>
        <v>25.337499999999999</v>
      </c>
      <c r="K5" s="14">
        <f>'Non-Technical'!C5</f>
        <v>30</v>
      </c>
      <c r="L5" s="9">
        <f t="shared" ref="L5" si="0">J5+K5</f>
        <v>55.337499999999999</v>
      </c>
      <c r="M5" s="10">
        <f>RANK(L5,$L$5:$L$13,0)</f>
        <v>8</v>
      </c>
    </row>
    <row r="6" spans="1:13" ht="16.5" customHeight="1" x14ac:dyDescent="0.2">
      <c r="A6" s="8" t="str">
        <f>'8'!A5:D5</f>
        <v>Disys Solutions</v>
      </c>
      <c r="B6" s="9">
        <f>Technical!B6</f>
        <v>30</v>
      </c>
      <c r="C6" s="9">
        <f>Technical!C6</f>
        <v>40.5</v>
      </c>
      <c r="D6" s="9">
        <f>Technical!D6</f>
        <v>43.4</v>
      </c>
      <c r="E6" s="9">
        <f>Technical!E6</f>
        <v>31.2</v>
      </c>
      <c r="F6" s="9">
        <f>Technical!F6</f>
        <v>34.5</v>
      </c>
      <c r="G6" s="9">
        <f>Technical!G6</f>
        <v>38.5</v>
      </c>
      <c r="H6" s="9">
        <f>Technical!H6</f>
        <v>30</v>
      </c>
      <c r="I6" s="9">
        <f>Technical!I6</f>
        <v>38</v>
      </c>
      <c r="J6" s="9">
        <f t="shared" ref="J6:J13" si="1">AVERAGE(B6:I6)</f>
        <v>35.762500000000003</v>
      </c>
      <c r="K6" s="14">
        <f>'Non-Technical'!C6</f>
        <v>42</v>
      </c>
      <c r="L6" s="9">
        <f t="shared" ref="L6:L13" si="2">J6+K6</f>
        <v>77.762500000000003</v>
      </c>
      <c r="M6" s="10">
        <f t="shared" ref="M6:M13" si="3">RANK(L6,$L$5:$L$13,0)</f>
        <v>4</v>
      </c>
    </row>
    <row r="7" spans="1:13" ht="16.5" customHeight="1" x14ac:dyDescent="0.2">
      <c r="A7" s="8" t="str">
        <f>'8'!A6:D6</f>
        <v>Insource Technology</v>
      </c>
      <c r="B7" s="9">
        <f>Technical!B7</f>
        <v>35</v>
      </c>
      <c r="C7" s="9">
        <f>Technical!C7</f>
        <v>37</v>
      </c>
      <c r="D7" s="9">
        <f>Technical!D7</f>
        <v>41</v>
      </c>
      <c r="E7" s="9">
        <f>Technical!E7</f>
        <v>30.4</v>
      </c>
      <c r="F7" s="9">
        <f>Technical!F7</f>
        <v>30</v>
      </c>
      <c r="G7" s="9">
        <f>Technical!G7</f>
        <v>38</v>
      </c>
      <c r="H7" s="9">
        <f>Technical!H7</f>
        <v>30</v>
      </c>
      <c r="I7" s="9">
        <f>Technical!I7</f>
        <v>28</v>
      </c>
      <c r="J7" s="9">
        <f t="shared" si="1"/>
        <v>33.674999999999997</v>
      </c>
      <c r="K7" s="14">
        <f>'Non-Technical'!C7</f>
        <v>35</v>
      </c>
      <c r="L7" s="9">
        <f t="shared" si="2"/>
        <v>68.674999999999997</v>
      </c>
      <c r="M7" s="10">
        <f t="shared" si="3"/>
        <v>5</v>
      </c>
    </row>
    <row r="8" spans="1:13" x14ac:dyDescent="0.2">
      <c r="A8" s="8" t="str">
        <f>'8'!A7:D7</f>
        <v>Layer 3 Communications</v>
      </c>
      <c r="B8" s="9">
        <f>Technical!B8</f>
        <v>30</v>
      </c>
      <c r="C8" s="9">
        <f>Technical!C8</f>
        <v>44</v>
      </c>
      <c r="D8" s="9">
        <f>Technical!D8</f>
        <v>48.2</v>
      </c>
      <c r="E8" s="9">
        <f>Technical!E8</f>
        <v>34.299999999999997</v>
      </c>
      <c r="F8" s="9">
        <f>Technical!F8</f>
        <v>31.5</v>
      </c>
      <c r="G8" s="9">
        <f>Technical!G8</f>
        <v>30</v>
      </c>
      <c r="H8" s="9">
        <f>Technical!H8</f>
        <v>50</v>
      </c>
      <c r="I8" s="9">
        <f>Technical!I8</f>
        <v>39</v>
      </c>
      <c r="J8" s="9">
        <f t="shared" si="1"/>
        <v>38.375</v>
      </c>
      <c r="K8" s="14">
        <f>'Non-Technical'!C8</f>
        <v>45</v>
      </c>
      <c r="L8" s="9">
        <f t="shared" si="2"/>
        <v>83.375</v>
      </c>
      <c r="M8" s="10">
        <f t="shared" si="3"/>
        <v>1</v>
      </c>
    </row>
    <row r="9" spans="1:13" x14ac:dyDescent="0.2">
      <c r="A9" s="8" t="str">
        <f>'8'!A8:D8</f>
        <v>Matrix Integration</v>
      </c>
      <c r="B9" s="9">
        <f>Technical!B9</f>
        <v>35</v>
      </c>
      <c r="C9" s="9">
        <f>Technical!C9</f>
        <v>44</v>
      </c>
      <c r="D9" s="9">
        <f>Technical!D9</f>
        <v>48.2</v>
      </c>
      <c r="E9" s="9">
        <f>Technical!E9</f>
        <v>31.6</v>
      </c>
      <c r="F9" s="9">
        <f>Technical!F9</f>
        <v>31.5</v>
      </c>
      <c r="G9" s="9">
        <f>Technical!G9</f>
        <v>30</v>
      </c>
      <c r="H9" s="9">
        <f>Technical!H9</f>
        <v>45</v>
      </c>
      <c r="I9" s="9">
        <f>Technical!I9</f>
        <v>39</v>
      </c>
      <c r="J9" s="9">
        <f t="shared" si="1"/>
        <v>38.037500000000001</v>
      </c>
      <c r="K9" s="14">
        <f>'Non-Technical'!C9</f>
        <v>45</v>
      </c>
      <c r="L9" s="9">
        <f t="shared" si="2"/>
        <v>83.037499999999994</v>
      </c>
      <c r="M9" s="10">
        <f t="shared" si="3"/>
        <v>2</v>
      </c>
    </row>
    <row r="10" spans="1:13" x14ac:dyDescent="0.2">
      <c r="A10" s="8" t="str">
        <f>'8'!A9:D9</f>
        <v>Netsync Solutions</v>
      </c>
      <c r="B10" s="9">
        <f>Technical!B10</f>
        <v>35</v>
      </c>
      <c r="C10" s="9">
        <f>Technical!C10</f>
        <v>40.5</v>
      </c>
      <c r="D10" s="9">
        <f>Technical!D10</f>
        <v>43.4</v>
      </c>
      <c r="E10" s="9">
        <f>Technical!E10</f>
        <v>35.700000000000003</v>
      </c>
      <c r="F10" s="9">
        <f>Technical!F10</f>
        <v>36</v>
      </c>
      <c r="G10" s="9">
        <f>Technical!G10</f>
        <v>26</v>
      </c>
      <c r="H10" s="9">
        <f>Technical!H10</f>
        <v>40</v>
      </c>
      <c r="I10" s="9">
        <f>Technical!I10</f>
        <v>38</v>
      </c>
      <c r="J10" s="9">
        <f t="shared" si="1"/>
        <v>36.825000000000003</v>
      </c>
      <c r="K10" s="14">
        <f>'Non-Technical'!C10</f>
        <v>45</v>
      </c>
      <c r="L10" s="9">
        <f t="shared" si="2"/>
        <v>81.825000000000003</v>
      </c>
      <c r="M10" s="10">
        <f t="shared" si="3"/>
        <v>3</v>
      </c>
    </row>
    <row r="11" spans="1:13" x14ac:dyDescent="0.2">
      <c r="A11" s="8" t="str">
        <f>'8'!A10:D10</f>
        <v>Presidio</v>
      </c>
      <c r="B11" s="9">
        <f>Technical!B11</f>
        <v>10</v>
      </c>
      <c r="C11" s="9">
        <f>Technical!C11</f>
        <v>23</v>
      </c>
      <c r="D11" s="9">
        <f>Technical!D11</f>
        <v>10</v>
      </c>
      <c r="E11" s="9">
        <f>Technical!E11</f>
        <v>22</v>
      </c>
      <c r="F11" s="9">
        <f>Technical!F11</f>
        <v>24</v>
      </c>
      <c r="G11" s="9">
        <f>Technical!G11</f>
        <v>30</v>
      </c>
      <c r="H11" s="9">
        <f>Technical!H11</f>
        <v>10</v>
      </c>
      <c r="I11" s="9">
        <f>Technical!I11</f>
        <v>10</v>
      </c>
      <c r="J11" s="9">
        <f t="shared" si="1"/>
        <v>17.375</v>
      </c>
      <c r="K11" s="14">
        <f>'Non-Technical'!C11</f>
        <v>10</v>
      </c>
      <c r="L11" s="9">
        <f t="shared" si="2"/>
        <v>27.375</v>
      </c>
      <c r="M11" s="10">
        <f t="shared" si="3"/>
        <v>9</v>
      </c>
    </row>
    <row r="12" spans="1:13" x14ac:dyDescent="0.2">
      <c r="A12" s="8" t="str">
        <f>'8'!A11:D11</f>
        <v>Solid IT Networks (Aruba - mfg)</v>
      </c>
      <c r="B12" s="9">
        <f>Technical!B12</f>
        <v>32</v>
      </c>
      <c r="C12" s="9">
        <f>Technical!C12</f>
        <v>44</v>
      </c>
      <c r="D12" s="9">
        <f>Technical!D12</f>
        <v>45.2</v>
      </c>
      <c r="E12" s="9">
        <f>Technical!E12</f>
        <v>27.8</v>
      </c>
      <c r="F12" s="9">
        <f>Technical!F12</f>
        <v>30</v>
      </c>
      <c r="G12" s="9">
        <f>Technical!G12</f>
        <v>30</v>
      </c>
      <c r="H12" s="9">
        <f>Technical!H12</f>
        <v>40</v>
      </c>
      <c r="I12" s="9">
        <f>Technical!I12</f>
        <v>32</v>
      </c>
      <c r="J12" s="9">
        <f t="shared" si="1"/>
        <v>35.125</v>
      </c>
      <c r="K12" s="14">
        <f>'Non-Technical'!C12</f>
        <v>30</v>
      </c>
      <c r="L12" s="9">
        <f t="shared" si="2"/>
        <v>65.125</v>
      </c>
      <c r="M12" s="10">
        <f t="shared" si="3"/>
        <v>6</v>
      </c>
    </row>
    <row r="13" spans="1:13" x14ac:dyDescent="0.2">
      <c r="A13" s="8" t="str">
        <f>'8'!A12:D12</f>
        <v>Solid IT Networks (Brocade - mfg)</v>
      </c>
      <c r="B13" s="9">
        <f>Technical!B13</f>
        <v>35</v>
      </c>
      <c r="C13" s="9">
        <f>Technical!C13</f>
        <v>30</v>
      </c>
      <c r="D13" s="9">
        <f>Technical!D13</f>
        <v>13.200000000000001</v>
      </c>
      <c r="E13" s="9">
        <f>Technical!E13</f>
        <v>34.6</v>
      </c>
      <c r="F13" s="9">
        <f>Technical!F13</f>
        <v>30</v>
      </c>
      <c r="G13" s="9">
        <f>Technical!G13</f>
        <v>38</v>
      </c>
      <c r="H13" s="9">
        <f>Technical!H13</f>
        <v>15</v>
      </c>
      <c r="I13" s="9">
        <f>Technical!I13</f>
        <v>23</v>
      </c>
      <c r="J13" s="9">
        <f t="shared" si="1"/>
        <v>27.35</v>
      </c>
      <c r="K13" s="14">
        <f>'Non-Technical'!C13</f>
        <v>35</v>
      </c>
      <c r="L13" s="9">
        <f t="shared" si="2"/>
        <v>62.35</v>
      </c>
      <c r="M13" s="10">
        <f t="shared" si="3"/>
        <v>7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workbookViewId="0">
      <selection activeCell="O21" sqref="O21"/>
    </sheetView>
  </sheetViews>
  <sheetFormatPr defaultRowHeight="12.75" x14ac:dyDescent="0.2"/>
  <cols>
    <col min="1" max="1" width="2" style="68" customWidth="1"/>
    <col min="2" max="2" width="31.28515625" style="68" customWidth="1"/>
    <col min="3" max="3" width="12" style="68" customWidth="1"/>
    <col min="4" max="5" width="10.7109375" style="68" customWidth="1"/>
    <col min="6" max="6" width="12.140625" style="68" customWidth="1"/>
    <col min="7" max="8" width="10.42578125" style="68" customWidth="1"/>
    <col min="9" max="9" width="11.42578125" style="68" customWidth="1"/>
    <col min="10" max="14" width="9" style="68" customWidth="1"/>
    <col min="15" max="15" width="11.42578125" style="68" customWidth="1"/>
    <col min="16" max="17" width="10" style="68" customWidth="1"/>
    <col min="18" max="16384" width="9.140625" style="68"/>
  </cols>
  <sheetData>
    <row r="1" spans="2:19" ht="15.75" x14ac:dyDescent="0.25">
      <c r="B1" s="80" t="s">
        <v>26</v>
      </c>
      <c r="C1" s="80"/>
      <c r="D1" s="80"/>
      <c r="E1" s="81" t="str">
        <f>[1]Cover!A6</f>
        <v>RFP 730-16088 Campus Wired/Wi-Fi LAN Access Infrastructure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5.75" customHeight="1" x14ac:dyDescent="0.25">
      <c r="C2" s="81"/>
      <c r="D2" s="81"/>
      <c r="E2" s="81"/>
      <c r="F2" s="81"/>
      <c r="G2" s="81"/>
    </row>
    <row r="3" spans="2:19" ht="15" customHeight="1" x14ac:dyDescent="0.2">
      <c r="B3" s="82" t="s">
        <v>27</v>
      </c>
      <c r="C3" s="83">
        <f>[1]Cover!E13</f>
        <v>0</v>
      </c>
      <c r="D3" s="83"/>
      <c r="E3" s="83"/>
      <c r="F3" s="83"/>
    </row>
    <row r="4" spans="2:19" ht="15" customHeight="1" x14ac:dyDescent="0.2">
      <c r="F4" s="84"/>
    </row>
    <row r="5" spans="2:19" ht="16.5" thickBot="1" x14ac:dyDescent="0.3">
      <c r="B5" s="84"/>
      <c r="C5" s="85" t="s">
        <v>28</v>
      </c>
      <c r="D5" s="85"/>
      <c r="E5" s="85"/>
      <c r="F5" s="85" t="s">
        <v>7</v>
      </c>
      <c r="G5" s="85"/>
      <c r="H5" s="85"/>
      <c r="I5" s="85" t="s">
        <v>8</v>
      </c>
      <c r="J5" s="85"/>
      <c r="K5" s="85"/>
      <c r="L5" s="85" t="s">
        <v>9</v>
      </c>
      <c r="M5" s="85"/>
      <c r="N5" s="85"/>
      <c r="O5" s="85" t="s">
        <v>15</v>
      </c>
      <c r="P5" s="85"/>
      <c r="Q5" s="85"/>
    </row>
    <row r="6" spans="2:19" ht="143.25" customHeight="1" x14ac:dyDescent="0.2">
      <c r="B6" s="86"/>
      <c r="C6" s="87" t="s">
        <v>29</v>
      </c>
      <c r="D6" s="88"/>
      <c r="E6" s="89"/>
      <c r="F6" s="87" t="s">
        <v>30</v>
      </c>
      <c r="G6" s="88"/>
      <c r="H6" s="89"/>
      <c r="I6" s="87" t="s">
        <v>31</v>
      </c>
      <c r="J6" s="88"/>
      <c r="K6" s="89"/>
      <c r="L6" s="87" t="s">
        <v>32</v>
      </c>
      <c r="M6" s="88"/>
      <c r="N6" s="89"/>
      <c r="O6" s="87" t="s">
        <v>47</v>
      </c>
      <c r="P6" s="88"/>
      <c r="Q6" s="89"/>
      <c r="R6" s="90" t="s">
        <v>33</v>
      </c>
    </row>
    <row r="7" spans="2:19" x14ac:dyDescent="0.2">
      <c r="B7" s="91" t="s">
        <v>5</v>
      </c>
      <c r="C7" s="92" t="s">
        <v>34</v>
      </c>
      <c r="D7" s="93" t="s">
        <v>35</v>
      </c>
      <c r="E7" s="94" t="s">
        <v>36</v>
      </c>
      <c r="F7" s="95" t="s">
        <v>34</v>
      </c>
      <c r="G7" s="96" t="s">
        <v>35</v>
      </c>
      <c r="H7" s="97" t="s">
        <v>36</v>
      </c>
      <c r="I7" s="95" t="s">
        <v>34</v>
      </c>
      <c r="J7" s="96" t="s">
        <v>35</v>
      </c>
      <c r="K7" s="97" t="s">
        <v>36</v>
      </c>
      <c r="L7" s="92" t="s">
        <v>34</v>
      </c>
      <c r="M7" s="93" t="s">
        <v>35</v>
      </c>
      <c r="N7" s="94" t="s">
        <v>36</v>
      </c>
      <c r="O7" s="92" t="s">
        <v>34</v>
      </c>
      <c r="P7" s="93" t="s">
        <v>35</v>
      </c>
      <c r="Q7" s="94" t="s">
        <v>36</v>
      </c>
      <c r="R7" s="98"/>
    </row>
    <row r="8" spans="2:19" x14ac:dyDescent="0.2">
      <c r="B8" s="99" t="str">
        <f>'[1]RFP Submittal'!A4</f>
        <v>Adaptive Technology Systems</v>
      </c>
      <c r="C8" s="100"/>
      <c r="D8" s="101">
        <v>3</v>
      </c>
      <c r="E8" s="102">
        <f>C8*D8</f>
        <v>0</v>
      </c>
      <c r="F8" s="103"/>
      <c r="G8" s="101">
        <v>3</v>
      </c>
      <c r="H8" s="104">
        <f>F8*G8</f>
        <v>0</v>
      </c>
      <c r="I8" s="103"/>
      <c r="J8" s="105">
        <v>2</v>
      </c>
      <c r="K8" s="104">
        <f>I8*J8</f>
        <v>0</v>
      </c>
      <c r="L8" s="100"/>
      <c r="M8" s="105">
        <v>2</v>
      </c>
      <c r="N8" s="102">
        <f>L8*M8</f>
        <v>0</v>
      </c>
      <c r="O8" s="100"/>
      <c r="P8" s="101">
        <v>10</v>
      </c>
      <c r="Q8" s="102">
        <f>O8*P8</f>
        <v>0</v>
      </c>
      <c r="R8" s="106">
        <f t="shared" ref="R8:R16" si="0">Q8+K8+H8+E8</f>
        <v>0</v>
      </c>
    </row>
    <row r="9" spans="2:19" x14ac:dyDescent="0.2">
      <c r="B9" s="99" t="str">
        <f>'[1]RFP Submittal'!A5</f>
        <v>Disys Solutions</v>
      </c>
      <c r="C9" s="100"/>
      <c r="D9" s="101">
        <v>3</v>
      </c>
      <c r="E9" s="102">
        <f t="shared" ref="E9:E16" si="1">C9*D9</f>
        <v>0</v>
      </c>
      <c r="F9" s="103"/>
      <c r="G9" s="101">
        <v>3</v>
      </c>
      <c r="H9" s="104">
        <f t="shared" ref="H9:H16" si="2">F9*G9</f>
        <v>0</v>
      </c>
      <c r="I9" s="103"/>
      <c r="J9" s="105">
        <v>2</v>
      </c>
      <c r="K9" s="104">
        <f t="shared" ref="K9:K16" si="3">I9*J9</f>
        <v>0</v>
      </c>
      <c r="L9" s="100"/>
      <c r="M9" s="105">
        <v>2</v>
      </c>
      <c r="N9" s="102">
        <f t="shared" ref="N9:N16" si="4">L9*M9</f>
        <v>0</v>
      </c>
      <c r="O9" s="100"/>
      <c r="P9" s="101">
        <v>10</v>
      </c>
      <c r="Q9" s="102">
        <f t="shared" ref="Q9:Q16" si="5">O9*P9</f>
        <v>0</v>
      </c>
      <c r="R9" s="106">
        <f t="shared" si="0"/>
        <v>0</v>
      </c>
    </row>
    <row r="10" spans="2:19" x14ac:dyDescent="0.2">
      <c r="B10" s="99" t="str">
        <f>'[1]RFP Submittal'!A6</f>
        <v>Insource Technology</v>
      </c>
      <c r="C10" s="100"/>
      <c r="D10" s="101">
        <v>3</v>
      </c>
      <c r="E10" s="102">
        <f t="shared" si="1"/>
        <v>0</v>
      </c>
      <c r="F10" s="103"/>
      <c r="G10" s="101">
        <v>3</v>
      </c>
      <c r="H10" s="104">
        <f t="shared" si="2"/>
        <v>0</v>
      </c>
      <c r="I10" s="103"/>
      <c r="J10" s="105">
        <v>2</v>
      </c>
      <c r="K10" s="104">
        <f t="shared" si="3"/>
        <v>0</v>
      </c>
      <c r="L10" s="100"/>
      <c r="M10" s="105">
        <v>2</v>
      </c>
      <c r="N10" s="102">
        <f t="shared" si="4"/>
        <v>0</v>
      </c>
      <c r="O10" s="100"/>
      <c r="P10" s="101">
        <v>10</v>
      </c>
      <c r="Q10" s="102">
        <f t="shared" si="5"/>
        <v>0</v>
      </c>
      <c r="R10" s="106">
        <f t="shared" si="0"/>
        <v>0</v>
      </c>
    </row>
    <row r="11" spans="2:19" x14ac:dyDescent="0.2">
      <c r="B11" s="99" t="str">
        <f>'[1]RFP Submittal'!A7</f>
        <v>Layer 3 Communications</v>
      </c>
      <c r="C11" s="100"/>
      <c r="D11" s="101">
        <v>3</v>
      </c>
      <c r="E11" s="102">
        <f t="shared" si="1"/>
        <v>0</v>
      </c>
      <c r="F11" s="103"/>
      <c r="G11" s="101">
        <v>3</v>
      </c>
      <c r="H11" s="104">
        <f t="shared" si="2"/>
        <v>0</v>
      </c>
      <c r="I11" s="103"/>
      <c r="J11" s="105">
        <v>2</v>
      </c>
      <c r="K11" s="104">
        <f t="shared" si="3"/>
        <v>0</v>
      </c>
      <c r="L11" s="100"/>
      <c r="M11" s="105">
        <v>2</v>
      </c>
      <c r="N11" s="102">
        <f t="shared" si="4"/>
        <v>0</v>
      </c>
      <c r="O11" s="100"/>
      <c r="P11" s="101">
        <v>10</v>
      </c>
      <c r="Q11" s="102">
        <f t="shared" si="5"/>
        <v>0</v>
      </c>
      <c r="R11" s="106">
        <f t="shared" si="0"/>
        <v>0</v>
      </c>
    </row>
    <row r="12" spans="2:19" x14ac:dyDescent="0.2">
      <c r="B12" s="99" t="str">
        <f>'[1]RFP Submittal'!A8</f>
        <v>Matrix Integration</v>
      </c>
      <c r="C12" s="100"/>
      <c r="D12" s="101">
        <v>3</v>
      </c>
      <c r="E12" s="102">
        <f t="shared" si="1"/>
        <v>0</v>
      </c>
      <c r="F12" s="103"/>
      <c r="G12" s="101">
        <v>3</v>
      </c>
      <c r="H12" s="104">
        <f t="shared" si="2"/>
        <v>0</v>
      </c>
      <c r="I12" s="103"/>
      <c r="J12" s="105">
        <v>2</v>
      </c>
      <c r="K12" s="104">
        <f t="shared" si="3"/>
        <v>0</v>
      </c>
      <c r="L12" s="100"/>
      <c r="M12" s="105">
        <v>2</v>
      </c>
      <c r="N12" s="102">
        <f t="shared" si="4"/>
        <v>0</v>
      </c>
      <c r="O12" s="100"/>
      <c r="P12" s="101">
        <v>10</v>
      </c>
      <c r="Q12" s="102">
        <f t="shared" si="5"/>
        <v>0</v>
      </c>
      <c r="R12" s="106">
        <f t="shared" si="0"/>
        <v>0</v>
      </c>
    </row>
    <row r="13" spans="2:19" x14ac:dyDescent="0.2">
      <c r="B13" s="99" t="str">
        <f>'[1]RFP Submittal'!A9</f>
        <v>Netsync Solutions</v>
      </c>
      <c r="C13" s="100"/>
      <c r="D13" s="101">
        <v>3</v>
      </c>
      <c r="E13" s="102">
        <f t="shared" si="1"/>
        <v>0</v>
      </c>
      <c r="F13" s="103"/>
      <c r="G13" s="101">
        <v>3</v>
      </c>
      <c r="H13" s="104">
        <f t="shared" si="2"/>
        <v>0</v>
      </c>
      <c r="I13" s="103"/>
      <c r="J13" s="105">
        <v>2</v>
      </c>
      <c r="K13" s="104">
        <f t="shared" si="3"/>
        <v>0</v>
      </c>
      <c r="L13" s="100"/>
      <c r="M13" s="105">
        <v>2</v>
      </c>
      <c r="N13" s="102">
        <f t="shared" si="4"/>
        <v>0</v>
      </c>
      <c r="O13" s="100"/>
      <c r="P13" s="101">
        <v>10</v>
      </c>
      <c r="Q13" s="102">
        <f t="shared" si="5"/>
        <v>0</v>
      </c>
      <c r="R13" s="106">
        <f t="shared" si="0"/>
        <v>0</v>
      </c>
    </row>
    <row r="14" spans="2:19" x14ac:dyDescent="0.2">
      <c r="B14" s="99" t="str">
        <f>'[1]RFP Submittal'!A10</f>
        <v>Presidio</v>
      </c>
      <c r="C14" s="100"/>
      <c r="D14" s="101">
        <v>3</v>
      </c>
      <c r="E14" s="102">
        <f t="shared" si="1"/>
        <v>0</v>
      </c>
      <c r="F14" s="103"/>
      <c r="G14" s="101">
        <v>3</v>
      </c>
      <c r="H14" s="104">
        <f t="shared" si="2"/>
        <v>0</v>
      </c>
      <c r="I14" s="103"/>
      <c r="J14" s="105">
        <v>2</v>
      </c>
      <c r="K14" s="104">
        <f t="shared" si="3"/>
        <v>0</v>
      </c>
      <c r="L14" s="100"/>
      <c r="M14" s="105">
        <v>2</v>
      </c>
      <c r="N14" s="102">
        <f t="shared" si="4"/>
        <v>0</v>
      </c>
      <c r="O14" s="100"/>
      <c r="P14" s="101">
        <v>10</v>
      </c>
      <c r="Q14" s="102">
        <f t="shared" si="5"/>
        <v>0</v>
      </c>
      <c r="R14" s="106">
        <f t="shared" si="0"/>
        <v>0</v>
      </c>
    </row>
    <row r="15" spans="2:19" x14ac:dyDescent="0.2">
      <c r="B15" s="99" t="str">
        <f>'[1]RFP Submittal'!A11</f>
        <v>Solid IT Networks (Aruba - mfg)</v>
      </c>
      <c r="C15" s="100"/>
      <c r="D15" s="101">
        <v>3</v>
      </c>
      <c r="E15" s="102">
        <f t="shared" si="1"/>
        <v>0</v>
      </c>
      <c r="F15" s="103"/>
      <c r="G15" s="101">
        <v>3</v>
      </c>
      <c r="H15" s="104">
        <f t="shared" si="2"/>
        <v>0</v>
      </c>
      <c r="I15" s="103"/>
      <c r="J15" s="105">
        <v>2</v>
      </c>
      <c r="K15" s="104">
        <f t="shared" si="3"/>
        <v>0</v>
      </c>
      <c r="L15" s="100"/>
      <c r="M15" s="105">
        <v>2</v>
      </c>
      <c r="N15" s="102">
        <f t="shared" si="4"/>
        <v>0</v>
      </c>
      <c r="O15" s="100"/>
      <c r="P15" s="101">
        <v>10</v>
      </c>
      <c r="Q15" s="102">
        <f t="shared" si="5"/>
        <v>0</v>
      </c>
      <c r="R15" s="106">
        <f t="shared" si="0"/>
        <v>0</v>
      </c>
    </row>
    <row r="16" spans="2:19" x14ac:dyDescent="0.2">
      <c r="B16" s="99" t="str">
        <f>'[1]RFP Submittal'!A12</f>
        <v>Solid IT Networks (Brocade - mfg)</v>
      </c>
      <c r="C16" s="100"/>
      <c r="D16" s="101">
        <v>3</v>
      </c>
      <c r="E16" s="102">
        <f t="shared" si="1"/>
        <v>0</v>
      </c>
      <c r="F16" s="103"/>
      <c r="G16" s="101">
        <v>3</v>
      </c>
      <c r="H16" s="104">
        <f t="shared" si="2"/>
        <v>0</v>
      </c>
      <c r="I16" s="103"/>
      <c r="J16" s="105">
        <v>2</v>
      </c>
      <c r="K16" s="104">
        <f t="shared" si="3"/>
        <v>0</v>
      </c>
      <c r="L16" s="100"/>
      <c r="M16" s="105">
        <v>2</v>
      </c>
      <c r="N16" s="102">
        <f t="shared" si="4"/>
        <v>0</v>
      </c>
      <c r="O16" s="100"/>
      <c r="P16" s="101">
        <v>10</v>
      </c>
      <c r="Q16" s="102">
        <f t="shared" si="5"/>
        <v>0</v>
      </c>
      <c r="R16" s="106">
        <f t="shared" si="0"/>
        <v>0</v>
      </c>
    </row>
    <row r="17" spans="2:18" x14ac:dyDescent="0.2"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x14ac:dyDescent="0.2">
      <c r="B18" s="108" t="s">
        <v>37</v>
      </c>
      <c r="C18" s="108"/>
      <c r="D18" s="108"/>
      <c r="E18" s="108"/>
      <c r="F18" s="107"/>
      <c r="G18" s="107" t="s">
        <v>38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2:18" x14ac:dyDescent="0.2">
      <c r="B19" s="108"/>
      <c r="C19" s="108"/>
      <c r="D19" s="108"/>
      <c r="E19" s="108"/>
      <c r="F19" s="107"/>
      <c r="G19" s="107" t="s">
        <v>39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  <row r="20" spans="2:18" x14ac:dyDescent="0.2">
      <c r="B20" s="108"/>
      <c r="C20" s="108"/>
      <c r="D20" s="108"/>
      <c r="E20" s="108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2:18" ht="13.5" thickBot="1" x14ac:dyDescent="0.25">
      <c r="B21" s="109"/>
      <c r="C21" s="109"/>
      <c r="D21" s="109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</row>
    <row r="22" spans="2:18" ht="13.5" thickTop="1" x14ac:dyDescent="0.2">
      <c r="B22" s="110" t="s">
        <v>40</v>
      </c>
      <c r="C22" s="111"/>
      <c r="D22" s="111"/>
      <c r="E22" s="112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</row>
    <row r="23" spans="2:18" x14ac:dyDescent="0.2">
      <c r="B23" s="113" t="s">
        <v>41</v>
      </c>
      <c r="C23" s="114"/>
      <c r="D23" s="114"/>
      <c r="E23" s="115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</row>
    <row r="24" spans="2:18" x14ac:dyDescent="0.2">
      <c r="B24" s="116" t="s">
        <v>42</v>
      </c>
      <c r="C24" s="117"/>
      <c r="D24" s="117"/>
      <c r="E24" s="118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2:18" x14ac:dyDescent="0.2">
      <c r="B25" s="116" t="s">
        <v>43</v>
      </c>
      <c r="C25" s="117"/>
      <c r="D25" s="117"/>
      <c r="E25" s="118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2:18" x14ac:dyDescent="0.2">
      <c r="B26" s="116" t="s">
        <v>44</v>
      </c>
      <c r="C26" s="117"/>
      <c r="D26" s="117"/>
      <c r="E26" s="118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</row>
    <row r="27" spans="2:18" x14ac:dyDescent="0.2">
      <c r="B27" s="116" t="s">
        <v>45</v>
      </c>
      <c r="C27" s="117"/>
      <c r="D27" s="117"/>
      <c r="E27" s="118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</row>
    <row r="28" spans="2:18" ht="13.5" thickBot="1" x14ac:dyDescent="0.25">
      <c r="B28" s="119" t="s">
        <v>46</v>
      </c>
      <c r="C28" s="120"/>
      <c r="D28" s="120"/>
      <c r="E28" s="121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</row>
    <row r="29" spans="2:18" ht="13.5" thickTop="1" x14ac:dyDescent="0.2"/>
  </sheetData>
  <mergeCells count="20">
    <mergeCell ref="B27:E27"/>
    <mergeCell ref="B28:E28"/>
    <mergeCell ref="B18:E21"/>
    <mergeCell ref="B22:E22"/>
    <mergeCell ref="B23:E23"/>
    <mergeCell ref="B24:E24"/>
    <mergeCell ref="B25:E25"/>
    <mergeCell ref="B26:E26"/>
    <mergeCell ref="O5:Q5"/>
    <mergeCell ref="C6:E6"/>
    <mergeCell ref="F6:H6"/>
    <mergeCell ref="I6:K6"/>
    <mergeCell ref="L6:N6"/>
    <mergeCell ref="O6:Q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35" t="s">
        <v>0</v>
      </c>
      <c r="B1" s="35"/>
      <c r="C1" s="35"/>
      <c r="D1" s="35"/>
      <c r="E1" s="17"/>
      <c r="F1" s="75"/>
      <c r="G1" s="17">
        <v>2</v>
      </c>
      <c r="H1" s="75"/>
      <c r="I1" s="75"/>
      <c r="J1" s="75"/>
    </row>
    <row r="2" spans="1:10" ht="15.75" x14ac:dyDescent="0.25">
      <c r="A2" s="35"/>
      <c r="B2" s="34"/>
      <c r="C2" s="33"/>
      <c r="D2" s="33"/>
      <c r="E2" s="33"/>
      <c r="F2" s="33"/>
      <c r="G2" s="33"/>
      <c r="H2" s="33"/>
      <c r="I2" s="34"/>
      <c r="J2" s="33"/>
    </row>
    <row r="3" spans="1:10" x14ac:dyDescent="0.2">
      <c r="A3" s="77" t="s">
        <v>5</v>
      </c>
      <c r="B3" s="77"/>
      <c r="C3" s="77"/>
      <c r="D3" s="77"/>
      <c r="E3" s="39" t="s">
        <v>6</v>
      </c>
      <c r="F3" s="39" t="s">
        <v>7</v>
      </c>
      <c r="G3" s="39" t="s">
        <v>8</v>
      </c>
      <c r="H3" s="39" t="s">
        <v>9</v>
      </c>
      <c r="I3" s="39" t="s">
        <v>15</v>
      </c>
      <c r="J3" s="36" t="s">
        <v>10</v>
      </c>
    </row>
    <row r="4" spans="1:10" x14ac:dyDescent="0.2">
      <c r="A4" s="76" t="s">
        <v>16</v>
      </c>
      <c r="B4" s="76"/>
      <c r="C4" s="76"/>
      <c r="D4" s="76"/>
      <c r="E4" s="37">
        <v>9</v>
      </c>
      <c r="F4" s="37">
        <v>9</v>
      </c>
      <c r="G4" s="37">
        <v>6</v>
      </c>
      <c r="H4" s="37">
        <v>6</v>
      </c>
      <c r="I4" s="37">
        <v>0</v>
      </c>
      <c r="J4" s="38">
        <v>30</v>
      </c>
    </row>
    <row r="5" spans="1:10" x14ac:dyDescent="0.2">
      <c r="A5" s="76" t="s">
        <v>17</v>
      </c>
      <c r="B5" s="76"/>
      <c r="C5" s="76"/>
      <c r="D5" s="76"/>
      <c r="E5" s="37">
        <v>9</v>
      </c>
      <c r="F5" s="37">
        <v>13.5</v>
      </c>
      <c r="G5" s="37">
        <v>9</v>
      </c>
      <c r="H5" s="37">
        <v>9</v>
      </c>
      <c r="I5" s="37">
        <v>0</v>
      </c>
      <c r="J5" s="38">
        <v>40.5</v>
      </c>
    </row>
    <row r="6" spans="1:10" x14ac:dyDescent="0.2">
      <c r="A6" s="76" t="s">
        <v>18</v>
      </c>
      <c r="B6" s="76"/>
      <c r="C6" s="76"/>
      <c r="D6" s="76"/>
      <c r="E6" s="37">
        <v>9</v>
      </c>
      <c r="F6" s="37">
        <v>12</v>
      </c>
      <c r="G6" s="37">
        <v>8</v>
      </c>
      <c r="H6" s="37">
        <v>8</v>
      </c>
      <c r="I6" s="37">
        <v>0</v>
      </c>
      <c r="J6" s="38">
        <v>37</v>
      </c>
    </row>
    <row r="7" spans="1:10" x14ac:dyDescent="0.2">
      <c r="A7" s="76" t="s">
        <v>19</v>
      </c>
      <c r="B7" s="76"/>
      <c r="C7" s="76"/>
      <c r="D7" s="76"/>
      <c r="E7" s="37">
        <v>9</v>
      </c>
      <c r="F7" s="37">
        <v>15</v>
      </c>
      <c r="G7" s="37">
        <v>10</v>
      </c>
      <c r="H7" s="37">
        <v>10</v>
      </c>
      <c r="I7" s="37">
        <v>0</v>
      </c>
      <c r="J7" s="38">
        <v>44</v>
      </c>
    </row>
    <row r="8" spans="1:10" x14ac:dyDescent="0.2">
      <c r="A8" s="76" t="s">
        <v>20</v>
      </c>
      <c r="B8" s="76"/>
      <c r="C8" s="76"/>
      <c r="D8" s="76"/>
      <c r="E8" s="37">
        <v>9</v>
      </c>
      <c r="F8" s="37">
        <v>15</v>
      </c>
      <c r="G8" s="37">
        <v>10</v>
      </c>
      <c r="H8" s="37">
        <v>10</v>
      </c>
      <c r="I8" s="37">
        <v>0</v>
      </c>
      <c r="J8" s="38">
        <v>44</v>
      </c>
    </row>
    <row r="9" spans="1:10" x14ac:dyDescent="0.2">
      <c r="A9" s="76" t="s">
        <v>21</v>
      </c>
      <c r="B9" s="76"/>
      <c r="C9" s="76"/>
      <c r="D9" s="76"/>
      <c r="E9" s="37">
        <v>9</v>
      </c>
      <c r="F9" s="37">
        <v>13.5</v>
      </c>
      <c r="G9" s="37">
        <v>9</v>
      </c>
      <c r="H9" s="37">
        <v>9</v>
      </c>
      <c r="I9" s="37">
        <v>0</v>
      </c>
      <c r="J9" s="38">
        <v>40.5</v>
      </c>
    </row>
    <row r="10" spans="1:10" x14ac:dyDescent="0.2">
      <c r="A10" s="76" t="s">
        <v>22</v>
      </c>
      <c r="B10" s="76"/>
      <c r="C10" s="76"/>
      <c r="D10" s="76"/>
      <c r="E10" s="37">
        <v>9</v>
      </c>
      <c r="F10" s="37">
        <v>6</v>
      </c>
      <c r="G10" s="37">
        <v>4</v>
      </c>
      <c r="H10" s="37">
        <v>4</v>
      </c>
      <c r="I10" s="37">
        <v>0</v>
      </c>
      <c r="J10" s="38">
        <v>23</v>
      </c>
    </row>
    <row r="11" spans="1:10" x14ac:dyDescent="0.2">
      <c r="A11" s="76" t="s">
        <v>23</v>
      </c>
      <c r="B11" s="76"/>
      <c r="C11" s="76"/>
      <c r="D11" s="76"/>
      <c r="E11" s="37">
        <v>9</v>
      </c>
      <c r="F11" s="37">
        <v>15</v>
      </c>
      <c r="G11" s="37">
        <v>10</v>
      </c>
      <c r="H11" s="37">
        <v>10</v>
      </c>
      <c r="I11" s="37">
        <v>0</v>
      </c>
      <c r="J11" s="38">
        <v>44</v>
      </c>
    </row>
    <row r="12" spans="1:10" x14ac:dyDescent="0.2">
      <c r="A12" s="76" t="s">
        <v>24</v>
      </c>
      <c r="B12" s="76"/>
      <c r="C12" s="76"/>
      <c r="D12" s="76"/>
      <c r="E12" s="37">
        <v>9</v>
      </c>
      <c r="F12" s="37">
        <v>9</v>
      </c>
      <c r="G12" s="37">
        <v>6</v>
      </c>
      <c r="H12" s="37">
        <v>6</v>
      </c>
      <c r="I12" s="37">
        <v>0</v>
      </c>
      <c r="J12" s="38">
        <v>30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42" t="s">
        <v>0</v>
      </c>
      <c r="B1" s="42"/>
      <c r="C1" s="42"/>
      <c r="D1" s="42"/>
      <c r="E1" s="75"/>
      <c r="F1" s="75"/>
      <c r="G1" s="17">
        <v>3</v>
      </c>
      <c r="H1" s="75"/>
      <c r="I1" s="75"/>
      <c r="J1" s="75"/>
    </row>
    <row r="2" spans="1:10" ht="15.75" x14ac:dyDescent="0.25">
      <c r="A2" s="42"/>
      <c r="B2" s="41"/>
      <c r="C2" s="40"/>
      <c r="D2" s="40"/>
      <c r="E2" s="40"/>
      <c r="F2" s="40"/>
      <c r="G2" s="40"/>
      <c r="H2" s="40"/>
      <c r="I2" s="41"/>
      <c r="J2" s="40"/>
    </row>
    <row r="3" spans="1:10" x14ac:dyDescent="0.2">
      <c r="A3" s="77" t="s">
        <v>5</v>
      </c>
      <c r="B3" s="77"/>
      <c r="C3" s="77"/>
      <c r="D3" s="77"/>
      <c r="E3" s="46" t="s">
        <v>6</v>
      </c>
      <c r="F3" s="46" t="s">
        <v>7</v>
      </c>
      <c r="G3" s="46" t="s">
        <v>8</v>
      </c>
      <c r="H3" s="46" t="s">
        <v>9</v>
      </c>
      <c r="I3" s="46" t="s">
        <v>15</v>
      </c>
      <c r="J3" s="43" t="s">
        <v>10</v>
      </c>
    </row>
    <row r="4" spans="1:10" x14ac:dyDescent="0.2">
      <c r="A4" s="76" t="s">
        <v>16</v>
      </c>
      <c r="B4" s="76"/>
      <c r="C4" s="76"/>
      <c r="D4" s="76"/>
      <c r="E4" s="44">
        <v>4.5</v>
      </c>
      <c r="F4" s="44">
        <v>4.1999999999999993</v>
      </c>
      <c r="G4" s="44">
        <v>2.6</v>
      </c>
      <c r="H4" s="44">
        <v>4</v>
      </c>
      <c r="I4" s="44">
        <v>0</v>
      </c>
      <c r="J4" s="45">
        <v>15.299999999999999</v>
      </c>
    </row>
    <row r="5" spans="1:10" x14ac:dyDescent="0.2">
      <c r="A5" s="76" t="s">
        <v>17</v>
      </c>
      <c r="B5" s="76"/>
      <c r="C5" s="76"/>
      <c r="D5" s="76"/>
      <c r="E5" s="44">
        <v>14.399999999999999</v>
      </c>
      <c r="F5" s="44">
        <v>13.200000000000001</v>
      </c>
      <c r="G5" s="44">
        <v>9</v>
      </c>
      <c r="H5" s="44">
        <v>6.8</v>
      </c>
      <c r="I5" s="44">
        <v>0</v>
      </c>
      <c r="J5" s="45">
        <v>43.4</v>
      </c>
    </row>
    <row r="6" spans="1:10" x14ac:dyDescent="0.2">
      <c r="A6" s="76" t="s">
        <v>18</v>
      </c>
      <c r="B6" s="76"/>
      <c r="C6" s="76"/>
      <c r="D6" s="76"/>
      <c r="E6" s="44">
        <v>13.200000000000001</v>
      </c>
      <c r="F6" s="44">
        <v>12.600000000000001</v>
      </c>
      <c r="G6" s="44">
        <v>8.4</v>
      </c>
      <c r="H6" s="44">
        <v>6.8</v>
      </c>
      <c r="I6" s="44">
        <v>0</v>
      </c>
      <c r="J6" s="45">
        <v>41</v>
      </c>
    </row>
    <row r="7" spans="1:10" x14ac:dyDescent="0.2">
      <c r="A7" s="76" t="s">
        <v>19</v>
      </c>
      <c r="B7" s="76"/>
      <c r="C7" s="76"/>
      <c r="D7" s="76"/>
      <c r="E7" s="44">
        <v>13.200000000000001</v>
      </c>
      <c r="F7" s="44">
        <v>15</v>
      </c>
      <c r="G7" s="44">
        <v>10</v>
      </c>
      <c r="H7" s="44">
        <v>10</v>
      </c>
      <c r="I7" s="44">
        <v>0</v>
      </c>
      <c r="J7" s="45">
        <v>48.2</v>
      </c>
    </row>
    <row r="8" spans="1:10" x14ac:dyDescent="0.2">
      <c r="A8" s="76" t="s">
        <v>20</v>
      </c>
      <c r="B8" s="76"/>
      <c r="C8" s="76"/>
      <c r="D8" s="76"/>
      <c r="E8" s="44">
        <v>13.200000000000001</v>
      </c>
      <c r="F8" s="44">
        <v>15</v>
      </c>
      <c r="G8" s="44">
        <v>10</v>
      </c>
      <c r="H8" s="44">
        <v>10</v>
      </c>
      <c r="I8" s="44">
        <v>0</v>
      </c>
      <c r="J8" s="45">
        <v>48.2</v>
      </c>
    </row>
    <row r="9" spans="1:10" x14ac:dyDescent="0.2">
      <c r="A9" s="76" t="s">
        <v>21</v>
      </c>
      <c r="B9" s="76"/>
      <c r="C9" s="76"/>
      <c r="D9" s="76"/>
      <c r="E9" s="44">
        <v>15</v>
      </c>
      <c r="F9" s="44">
        <v>13.200000000000001</v>
      </c>
      <c r="G9" s="44">
        <v>8.4</v>
      </c>
      <c r="H9" s="44">
        <v>6.8</v>
      </c>
      <c r="I9" s="44">
        <v>0</v>
      </c>
      <c r="J9" s="45">
        <v>43.4</v>
      </c>
    </row>
    <row r="10" spans="1:10" x14ac:dyDescent="0.2">
      <c r="A10" s="76" t="s">
        <v>22</v>
      </c>
      <c r="B10" s="76"/>
      <c r="C10" s="76"/>
      <c r="D10" s="76"/>
      <c r="E10" s="44">
        <v>3</v>
      </c>
      <c r="F10" s="44">
        <v>3</v>
      </c>
      <c r="G10" s="44">
        <v>2</v>
      </c>
      <c r="H10" s="44">
        <v>2</v>
      </c>
      <c r="I10" s="44">
        <v>0</v>
      </c>
      <c r="J10" s="45">
        <v>10</v>
      </c>
    </row>
    <row r="11" spans="1:10" x14ac:dyDescent="0.2">
      <c r="A11" s="76" t="s">
        <v>23</v>
      </c>
      <c r="B11" s="76"/>
      <c r="C11" s="76"/>
      <c r="D11" s="76"/>
      <c r="E11" s="44">
        <v>10.199999999999999</v>
      </c>
      <c r="F11" s="44">
        <v>15</v>
      </c>
      <c r="G11" s="44">
        <v>10</v>
      </c>
      <c r="H11" s="44">
        <v>10</v>
      </c>
      <c r="I11" s="44">
        <v>0</v>
      </c>
      <c r="J11" s="45">
        <v>45.2</v>
      </c>
    </row>
    <row r="12" spans="1:10" x14ac:dyDescent="0.2">
      <c r="A12" s="76" t="s">
        <v>24</v>
      </c>
      <c r="B12" s="76"/>
      <c r="C12" s="76"/>
      <c r="D12" s="76"/>
      <c r="E12" s="44">
        <v>13.200000000000001</v>
      </c>
      <c r="F12" s="44">
        <v>0</v>
      </c>
      <c r="G12" s="44">
        <v>0</v>
      </c>
      <c r="H12" s="44">
        <v>0</v>
      </c>
      <c r="I12" s="44">
        <v>0</v>
      </c>
      <c r="J12" s="45">
        <v>13.200000000000001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49" t="s">
        <v>0</v>
      </c>
      <c r="B1" s="49"/>
      <c r="C1" s="49"/>
      <c r="D1" s="49"/>
      <c r="E1" s="75"/>
      <c r="F1" s="75"/>
      <c r="G1" s="17">
        <v>4</v>
      </c>
      <c r="H1" s="75"/>
      <c r="I1" s="75"/>
      <c r="J1" s="75"/>
    </row>
    <row r="2" spans="1:10" ht="15.75" x14ac:dyDescent="0.25">
      <c r="A2" s="49"/>
      <c r="B2" s="48"/>
      <c r="C2" s="47"/>
      <c r="D2" s="47"/>
      <c r="E2" s="47"/>
      <c r="F2" s="47"/>
      <c r="G2" s="47"/>
      <c r="H2" s="47"/>
      <c r="I2" s="48"/>
      <c r="J2" s="47"/>
    </row>
    <row r="3" spans="1:10" x14ac:dyDescent="0.2">
      <c r="A3" s="77" t="s">
        <v>5</v>
      </c>
      <c r="B3" s="77"/>
      <c r="C3" s="77"/>
      <c r="D3" s="77"/>
      <c r="E3" s="53" t="s">
        <v>6</v>
      </c>
      <c r="F3" s="53" t="s">
        <v>7</v>
      </c>
      <c r="G3" s="53" t="s">
        <v>8</v>
      </c>
      <c r="H3" s="53" t="s">
        <v>9</v>
      </c>
      <c r="I3" s="53" t="s">
        <v>15</v>
      </c>
      <c r="J3" s="50" t="s">
        <v>10</v>
      </c>
    </row>
    <row r="4" spans="1:10" x14ac:dyDescent="0.2">
      <c r="A4" s="76" t="s">
        <v>16</v>
      </c>
      <c r="B4" s="76"/>
      <c r="C4" s="76"/>
      <c r="D4" s="76"/>
      <c r="E4" s="51">
        <v>8.3999999999999986</v>
      </c>
      <c r="F4" s="51">
        <v>9</v>
      </c>
      <c r="G4" s="51">
        <v>6</v>
      </c>
      <c r="H4" s="51">
        <v>6</v>
      </c>
      <c r="I4" s="51">
        <v>0</v>
      </c>
      <c r="J4" s="52">
        <v>29.4</v>
      </c>
    </row>
    <row r="5" spans="1:10" x14ac:dyDescent="0.2">
      <c r="A5" s="76" t="s">
        <v>17</v>
      </c>
      <c r="B5" s="76"/>
      <c r="C5" s="76"/>
      <c r="D5" s="76"/>
      <c r="E5" s="51">
        <v>10.199999999999999</v>
      </c>
      <c r="F5" s="51">
        <v>9</v>
      </c>
      <c r="G5" s="51">
        <v>6</v>
      </c>
      <c r="H5" s="51">
        <v>6</v>
      </c>
      <c r="I5" s="51">
        <v>0</v>
      </c>
      <c r="J5" s="52">
        <v>31.2</v>
      </c>
    </row>
    <row r="6" spans="1:10" x14ac:dyDescent="0.2">
      <c r="A6" s="76" t="s">
        <v>18</v>
      </c>
      <c r="B6" s="76"/>
      <c r="C6" s="76"/>
      <c r="D6" s="76"/>
      <c r="E6" s="51">
        <v>9</v>
      </c>
      <c r="F6" s="51">
        <v>9</v>
      </c>
      <c r="G6" s="51">
        <v>6</v>
      </c>
      <c r="H6" s="51">
        <v>6.4</v>
      </c>
      <c r="I6" s="51">
        <v>0</v>
      </c>
      <c r="J6" s="52">
        <v>30.4</v>
      </c>
    </row>
    <row r="7" spans="1:10" x14ac:dyDescent="0.2">
      <c r="A7" s="76" t="s">
        <v>19</v>
      </c>
      <c r="B7" s="76"/>
      <c r="C7" s="76"/>
      <c r="D7" s="76"/>
      <c r="E7" s="51">
        <v>12.299999999999999</v>
      </c>
      <c r="F7" s="51">
        <v>9</v>
      </c>
      <c r="G7" s="51">
        <v>6</v>
      </c>
      <c r="H7" s="51">
        <v>7</v>
      </c>
      <c r="I7" s="51">
        <v>0</v>
      </c>
      <c r="J7" s="52">
        <v>34.299999999999997</v>
      </c>
    </row>
    <row r="8" spans="1:10" x14ac:dyDescent="0.2">
      <c r="A8" s="76" t="s">
        <v>20</v>
      </c>
      <c r="B8" s="76"/>
      <c r="C8" s="76"/>
      <c r="D8" s="76"/>
      <c r="E8" s="51">
        <v>9.6000000000000014</v>
      </c>
      <c r="F8" s="51">
        <v>9</v>
      </c>
      <c r="G8" s="51">
        <v>6</v>
      </c>
      <c r="H8" s="51">
        <v>7</v>
      </c>
      <c r="I8" s="51">
        <v>0</v>
      </c>
      <c r="J8" s="52">
        <v>31.6</v>
      </c>
    </row>
    <row r="9" spans="1:10" x14ac:dyDescent="0.2">
      <c r="A9" s="76" t="s">
        <v>21</v>
      </c>
      <c r="B9" s="76"/>
      <c r="C9" s="76"/>
      <c r="D9" s="76"/>
      <c r="E9" s="51">
        <v>13.5</v>
      </c>
      <c r="F9" s="51">
        <v>9</v>
      </c>
      <c r="G9" s="51">
        <v>6</v>
      </c>
      <c r="H9" s="51">
        <v>7.2</v>
      </c>
      <c r="I9" s="51">
        <v>0</v>
      </c>
      <c r="J9" s="52">
        <v>35.700000000000003</v>
      </c>
    </row>
    <row r="10" spans="1:10" x14ac:dyDescent="0.2">
      <c r="A10" s="76" t="s">
        <v>22</v>
      </c>
      <c r="B10" s="76"/>
      <c r="C10" s="76"/>
      <c r="D10" s="76"/>
      <c r="E10" s="51">
        <v>3</v>
      </c>
      <c r="F10" s="51">
        <v>9</v>
      </c>
      <c r="G10" s="51">
        <v>6</v>
      </c>
      <c r="H10" s="51">
        <v>4</v>
      </c>
      <c r="I10" s="51">
        <v>0</v>
      </c>
      <c r="J10" s="52">
        <v>22</v>
      </c>
    </row>
    <row r="11" spans="1:10" x14ac:dyDescent="0.2">
      <c r="A11" s="76" t="s">
        <v>23</v>
      </c>
      <c r="B11" s="76"/>
      <c r="C11" s="76"/>
      <c r="D11" s="76"/>
      <c r="E11" s="51">
        <v>6</v>
      </c>
      <c r="F11" s="51">
        <v>9</v>
      </c>
      <c r="G11" s="51">
        <v>6</v>
      </c>
      <c r="H11" s="51">
        <v>6.8</v>
      </c>
      <c r="I11" s="51">
        <v>0</v>
      </c>
      <c r="J11" s="52">
        <v>27.8</v>
      </c>
    </row>
    <row r="12" spans="1:10" x14ac:dyDescent="0.2">
      <c r="A12" s="76" t="s">
        <v>24</v>
      </c>
      <c r="B12" s="76"/>
      <c r="C12" s="76"/>
      <c r="D12" s="76"/>
      <c r="E12" s="51">
        <v>12.600000000000001</v>
      </c>
      <c r="F12" s="51">
        <v>9</v>
      </c>
      <c r="G12" s="51">
        <v>6</v>
      </c>
      <c r="H12" s="51">
        <v>7</v>
      </c>
      <c r="I12" s="51">
        <v>0</v>
      </c>
      <c r="J12" s="52">
        <v>34.6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56" t="s">
        <v>0</v>
      </c>
      <c r="B1" s="56"/>
      <c r="C1" s="56"/>
      <c r="D1" s="56"/>
      <c r="E1" s="75"/>
      <c r="F1" s="75"/>
      <c r="G1" s="17">
        <v>5</v>
      </c>
      <c r="H1" s="75"/>
      <c r="I1" s="75"/>
      <c r="J1" s="75"/>
    </row>
    <row r="2" spans="1:10" ht="15.75" x14ac:dyDescent="0.25">
      <c r="A2" s="56"/>
      <c r="B2" s="55"/>
      <c r="C2" s="54"/>
      <c r="D2" s="54"/>
      <c r="E2" s="54"/>
      <c r="F2" s="54"/>
      <c r="G2" s="54"/>
      <c r="H2" s="54"/>
      <c r="I2" s="55"/>
      <c r="J2" s="54"/>
    </row>
    <row r="3" spans="1:10" x14ac:dyDescent="0.2">
      <c r="A3" s="77" t="s">
        <v>5</v>
      </c>
      <c r="B3" s="77"/>
      <c r="C3" s="77"/>
      <c r="D3" s="77"/>
      <c r="E3" s="60" t="s">
        <v>6</v>
      </c>
      <c r="F3" s="60" t="s">
        <v>7</v>
      </c>
      <c r="G3" s="60" t="s">
        <v>8</v>
      </c>
      <c r="H3" s="60" t="s">
        <v>9</v>
      </c>
      <c r="I3" s="60" t="s">
        <v>15</v>
      </c>
      <c r="J3" s="57" t="s">
        <v>10</v>
      </c>
    </row>
    <row r="4" spans="1:10" x14ac:dyDescent="0.2">
      <c r="A4" s="76" t="s">
        <v>16</v>
      </c>
      <c r="B4" s="76"/>
      <c r="C4" s="76"/>
      <c r="D4" s="76"/>
      <c r="E4" s="58">
        <v>9</v>
      </c>
      <c r="F4" s="58">
        <v>9</v>
      </c>
      <c r="G4" s="58">
        <v>6</v>
      </c>
      <c r="H4" s="58">
        <v>6</v>
      </c>
      <c r="I4" s="58">
        <v>0</v>
      </c>
      <c r="J4" s="59">
        <v>30</v>
      </c>
    </row>
    <row r="5" spans="1:10" x14ac:dyDescent="0.2">
      <c r="A5" s="76" t="s">
        <v>17</v>
      </c>
      <c r="B5" s="76"/>
      <c r="C5" s="76"/>
      <c r="D5" s="76"/>
      <c r="E5" s="58">
        <v>13.5</v>
      </c>
      <c r="F5" s="58">
        <v>9</v>
      </c>
      <c r="G5" s="58">
        <v>6</v>
      </c>
      <c r="H5" s="58">
        <v>6</v>
      </c>
      <c r="I5" s="58">
        <v>0</v>
      </c>
      <c r="J5" s="59">
        <v>34.5</v>
      </c>
    </row>
    <row r="6" spans="1:10" x14ac:dyDescent="0.2">
      <c r="A6" s="76" t="s">
        <v>18</v>
      </c>
      <c r="B6" s="76"/>
      <c r="C6" s="76"/>
      <c r="D6" s="76"/>
      <c r="E6" s="58">
        <v>9</v>
      </c>
      <c r="F6" s="58">
        <v>9</v>
      </c>
      <c r="G6" s="58">
        <v>6</v>
      </c>
      <c r="H6" s="58">
        <v>6</v>
      </c>
      <c r="I6" s="58">
        <v>0</v>
      </c>
      <c r="J6" s="59">
        <v>30</v>
      </c>
    </row>
    <row r="7" spans="1:10" x14ac:dyDescent="0.2">
      <c r="A7" s="76" t="s">
        <v>19</v>
      </c>
      <c r="B7" s="76"/>
      <c r="C7" s="76"/>
      <c r="D7" s="76"/>
      <c r="E7" s="58">
        <v>10.5</v>
      </c>
      <c r="F7" s="58">
        <v>9</v>
      </c>
      <c r="G7" s="58">
        <v>6</v>
      </c>
      <c r="H7" s="58">
        <v>6</v>
      </c>
      <c r="I7" s="58">
        <v>0</v>
      </c>
      <c r="J7" s="59">
        <v>31.5</v>
      </c>
    </row>
    <row r="8" spans="1:10" x14ac:dyDescent="0.2">
      <c r="A8" s="76" t="s">
        <v>20</v>
      </c>
      <c r="B8" s="76"/>
      <c r="C8" s="76"/>
      <c r="D8" s="76"/>
      <c r="E8" s="58">
        <v>10.5</v>
      </c>
      <c r="F8" s="58">
        <v>9</v>
      </c>
      <c r="G8" s="58">
        <v>6</v>
      </c>
      <c r="H8" s="58">
        <v>6</v>
      </c>
      <c r="I8" s="58">
        <v>0</v>
      </c>
      <c r="J8" s="59">
        <v>31.5</v>
      </c>
    </row>
    <row r="9" spans="1:10" x14ac:dyDescent="0.2">
      <c r="A9" s="76" t="s">
        <v>21</v>
      </c>
      <c r="B9" s="76"/>
      <c r="C9" s="76"/>
      <c r="D9" s="76"/>
      <c r="E9" s="58">
        <v>15</v>
      </c>
      <c r="F9" s="58">
        <v>9</v>
      </c>
      <c r="G9" s="58">
        <v>6</v>
      </c>
      <c r="H9" s="58">
        <v>6</v>
      </c>
      <c r="I9" s="58">
        <v>0</v>
      </c>
      <c r="J9" s="59">
        <v>36</v>
      </c>
    </row>
    <row r="10" spans="1:10" x14ac:dyDescent="0.2">
      <c r="A10" s="76" t="s">
        <v>22</v>
      </c>
      <c r="B10" s="76"/>
      <c r="C10" s="76"/>
      <c r="D10" s="76"/>
      <c r="E10" s="58">
        <v>3</v>
      </c>
      <c r="F10" s="58">
        <v>9</v>
      </c>
      <c r="G10" s="58">
        <v>6</v>
      </c>
      <c r="H10" s="58">
        <v>6</v>
      </c>
      <c r="I10" s="58">
        <v>0</v>
      </c>
      <c r="J10" s="59">
        <v>24</v>
      </c>
    </row>
    <row r="11" spans="1:10" x14ac:dyDescent="0.2">
      <c r="A11" s="76" t="s">
        <v>23</v>
      </c>
      <c r="B11" s="76"/>
      <c r="C11" s="76"/>
      <c r="D11" s="76"/>
      <c r="E11" s="58">
        <v>9</v>
      </c>
      <c r="F11" s="58">
        <v>9</v>
      </c>
      <c r="G11" s="58">
        <v>6</v>
      </c>
      <c r="H11" s="58">
        <v>6</v>
      </c>
      <c r="I11" s="58">
        <v>0</v>
      </c>
      <c r="J11" s="59">
        <v>30</v>
      </c>
    </row>
    <row r="12" spans="1:10" x14ac:dyDescent="0.2">
      <c r="A12" s="76" t="s">
        <v>24</v>
      </c>
      <c r="B12" s="76"/>
      <c r="C12" s="76"/>
      <c r="D12" s="76"/>
      <c r="E12" s="58">
        <v>9</v>
      </c>
      <c r="F12" s="58">
        <v>9</v>
      </c>
      <c r="G12" s="58">
        <v>6</v>
      </c>
      <c r="H12" s="58">
        <v>6</v>
      </c>
      <c r="I12" s="58">
        <v>0</v>
      </c>
      <c r="J12" s="59">
        <v>30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63" t="s">
        <v>0</v>
      </c>
      <c r="B1" s="63"/>
      <c r="C1" s="63"/>
      <c r="D1" s="63"/>
      <c r="E1" s="15"/>
      <c r="F1" s="15"/>
      <c r="G1" s="16">
        <v>6</v>
      </c>
      <c r="H1" s="15"/>
      <c r="I1" s="15"/>
      <c r="J1" s="15"/>
    </row>
    <row r="2" spans="1:10" ht="15.75" x14ac:dyDescent="0.25">
      <c r="A2" s="63"/>
      <c r="B2" s="62"/>
      <c r="C2" s="61"/>
      <c r="D2" s="61"/>
      <c r="E2" s="61"/>
      <c r="F2" s="61"/>
      <c r="G2" s="61"/>
      <c r="H2" s="61"/>
      <c r="I2" s="62"/>
      <c r="J2" s="61"/>
    </row>
    <row r="3" spans="1:10" x14ac:dyDescent="0.2">
      <c r="A3" s="77" t="s">
        <v>5</v>
      </c>
      <c r="B3" s="77"/>
      <c r="C3" s="77"/>
      <c r="D3" s="77"/>
      <c r="E3" s="67" t="s">
        <v>6</v>
      </c>
      <c r="F3" s="67" t="s">
        <v>7</v>
      </c>
      <c r="G3" s="67" t="s">
        <v>8</v>
      </c>
      <c r="H3" s="67" t="s">
        <v>9</v>
      </c>
      <c r="I3" s="67" t="s">
        <v>15</v>
      </c>
      <c r="J3" s="64" t="s">
        <v>10</v>
      </c>
    </row>
    <row r="4" spans="1:10" x14ac:dyDescent="0.2">
      <c r="A4" s="76" t="s">
        <v>16</v>
      </c>
      <c r="B4" s="76"/>
      <c r="C4" s="76"/>
      <c r="D4" s="76"/>
      <c r="E4" s="65">
        <v>9</v>
      </c>
      <c r="F4" s="65">
        <v>9</v>
      </c>
      <c r="G4" s="65">
        <v>6</v>
      </c>
      <c r="H4" s="65">
        <v>6</v>
      </c>
      <c r="I4" s="65">
        <v>0</v>
      </c>
      <c r="J4" s="66">
        <v>30</v>
      </c>
    </row>
    <row r="5" spans="1:10" x14ac:dyDescent="0.2">
      <c r="A5" s="76" t="s">
        <v>17</v>
      </c>
      <c r="B5" s="76"/>
      <c r="C5" s="76"/>
      <c r="D5" s="76"/>
      <c r="E5" s="65">
        <v>13.5</v>
      </c>
      <c r="F5" s="65">
        <v>9</v>
      </c>
      <c r="G5" s="65">
        <v>6</v>
      </c>
      <c r="H5" s="65">
        <v>10</v>
      </c>
      <c r="I5" s="65">
        <v>0</v>
      </c>
      <c r="J5" s="66">
        <v>38.5</v>
      </c>
    </row>
    <row r="6" spans="1:10" x14ac:dyDescent="0.2">
      <c r="A6" s="76" t="s">
        <v>18</v>
      </c>
      <c r="B6" s="76"/>
      <c r="C6" s="76"/>
      <c r="D6" s="76"/>
      <c r="E6" s="65">
        <v>15</v>
      </c>
      <c r="F6" s="65">
        <v>9</v>
      </c>
      <c r="G6" s="65">
        <v>6</v>
      </c>
      <c r="H6" s="65">
        <v>8</v>
      </c>
      <c r="I6" s="65">
        <v>0</v>
      </c>
      <c r="J6" s="66">
        <v>38</v>
      </c>
    </row>
    <row r="7" spans="1:10" x14ac:dyDescent="0.2">
      <c r="A7" s="76" t="s">
        <v>19</v>
      </c>
      <c r="B7" s="76"/>
      <c r="C7" s="76"/>
      <c r="D7" s="76"/>
      <c r="E7" s="65">
        <v>9</v>
      </c>
      <c r="F7" s="65">
        <v>9</v>
      </c>
      <c r="G7" s="65">
        <v>6</v>
      </c>
      <c r="H7" s="65">
        <v>6</v>
      </c>
      <c r="I7" s="65">
        <v>0</v>
      </c>
      <c r="J7" s="66">
        <v>30</v>
      </c>
    </row>
    <row r="8" spans="1:10" x14ac:dyDescent="0.2">
      <c r="A8" s="76" t="s">
        <v>20</v>
      </c>
      <c r="B8" s="76"/>
      <c r="C8" s="76"/>
      <c r="D8" s="76"/>
      <c r="E8" s="65">
        <v>9</v>
      </c>
      <c r="F8" s="65">
        <v>9</v>
      </c>
      <c r="G8" s="65">
        <v>6</v>
      </c>
      <c r="H8" s="65">
        <v>6</v>
      </c>
      <c r="I8" s="65">
        <v>0</v>
      </c>
      <c r="J8" s="66">
        <v>30</v>
      </c>
    </row>
    <row r="9" spans="1:10" x14ac:dyDescent="0.2">
      <c r="A9" s="76" t="s">
        <v>21</v>
      </c>
      <c r="B9" s="76"/>
      <c r="C9" s="76"/>
      <c r="D9" s="76"/>
      <c r="E9" s="65">
        <v>9</v>
      </c>
      <c r="F9" s="65">
        <v>9</v>
      </c>
      <c r="G9" s="65">
        <v>6</v>
      </c>
      <c r="H9" s="65">
        <v>2</v>
      </c>
      <c r="I9" s="65">
        <v>0</v>
      </c>
      <c r="J9" s="66">
        <v>26</v>
      </c>
    </row>
    <row r="10" spans="1:10" x14ac:dyDescent="0.2">
      <c r="A10" s="76" t="s">
        <v>22</v>
      </c>
      <c r="B10" s="76"/>
      <c r="C10" s="76"/>
      <c r="D10" s="76"/>
      <c r="E10" s="65">
        <v>9</v>
      </c>
      <c r="F10" s="65">
        <v>9</v>
      </c>
      <c r="G10" s="65">
        <v>6</v>
      </c>
      <c r="H10" s="65">
        <v>6</v>
      </c>
      <c r="I10" s="65">
        <v>0</v>
      </c>
      <c r="J10" s="66">
        <v>30</v>
      </c>
    </row>
    <row r="11" spans="1:10" x14ac:dyDescent="0.2">
      <c r="A11" s="76" t="s">
        <v>23</v>
      </c>
      <c r="B11" s="76"/>
      <c r="C11" s="76"/>
      <c r="D11" s="76"/>
      <c r="E11" s="65">
        <v>9</v>
      </c>
      <c r="F11" s="65">
        <v>9</v>
      </c>
      <c r="G11" s="65">
        <v>6</v>
      </c>
      <c r="H11" s="65">
        <v>6</v>
      </c>
      <c r="I11" s="65">
        <v>0</v>
      </c>
      <c r="J11" s="66">
        <v>30</v>
      </c>
    </row>
    <row r="12" spans="1:10" x14ac:dyDescent="0.2">
      <c r="A12" s="76" t="s">
        <v>24</v>
      </c>
      <c r="B12" s="76"/>
      <c r="C12" s="76"/>
      <c r="D12" s="76"/>
      <c r="E12" s="65">
        <v>15</v>
      </c>
      <c r="F12" s="65">
        <v>9</v>
      </c>
      <c r="G12" s="65">
        <v>6</v>
      </c>
      <c r="H12" s="65">
        <v>8</v>
      </c>
      <c r="I12" s="65">
        <v>0</v>
      </c>
      <c r="J12" s="66">
        <v>38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1" sqref="G1"/>
    </sheetView>
  </sheetViews>
  <sheetFormatPr defaultRowHeight="12.75" x14ac:dyDescent="0.2"/>
  <cols>
    <col min="1" max="16384" width="9.140625" style="61"/>
  </cols>
  <sheetData>
    <row r="1" spans="1:10" ht="15.75" customHeight="1" x14ac:dyDescent="0.25">
      <c r="A1" s="70" t="s">
        <v>0</v>
      </c>
      <c r="B1" s="70"/>
      <c r="C1" s="70"/>
      <c r="D1" s="70"/>
      <c r="E1" s="75"/>
      <c r="F1" s="75"/>
      <c r="G1" s="17">
        <v>7</v>
      </c>
      <c r="H1" s="75"/>
      <c r="I1" s="75"/>
      <c r="J1" s="75"/>
    </row>
    <row r="2" spans="1:10" ht="15.75" x14ac:dyDescent="0.25">
      <c r="A2" s="70"/>
      <c r="B2" s="69"/>
      <c r="C2" s="68"/>
      <c r="D2" s="68"/>
      <c r="E2" s="68"/>
      <c r="F2" s="68"/>
      <c r="G2" s="68"/>
      <c r="H2" s="68"/>
      <c r="I2" s="69"/>
      <c r="J2" s="68"/>
    </row>
    <row r="3" spans="1:10" x14ac:dyDescent="0.2">
      <c r="A3" s="77" t="s">
        <v>5</v>
      </c>
      <c r="B3" s="77"/>
      <c r="C3" s="77"/>
      <c r="D3" s="77"/>
      <c r="E3" s="74" t="s">
        <v>6</v>
      </c>
      <c r="F3" s="74" t="s">
        <v>7</v>
      </c>
      <c r="G3" s="74" t="s">
        <v>8</v>
      </c>
      <c r="H3" s="74" t="s">
        <v>9</v>
      </c>
      <c r="I3" s="74" t="s">
        <v>15</v>
      </c>
      <c r="J3" s="71" t="s">
        <v>10</v>
      </c>
    </row>
    <row r="4" spans="1:10" x14ac:dyDescent="0.2">
      <c r="A4" s="76" t="s">
        <v>16</v>
      </c>
      <c r="B4" s="76"/>
      <c r="C4" s="76"/>
      <c r="D4" s="76"/>
      <c r="E4" s="72">
        <v>6</v>
      </c>
      <c r="F4" s="72">
        <v>6</v>
      </c>
      <c r="G4" s="72">
        <v>4</v>
      </c>
      <c r="H4" s="72">
        <v>4</v>
      </c>
      <c r="I4" s="72">
        <v>0</v>
      </c>
      <c r="J4" s="73">
        <v>20</v>
      </c>
    </row>
    <row r="5" spans="1:10" x14ac:dyDescent="0.2">
      <c r="A5" s="76" t="s">
        <v>17</v>
      </c>
      <c r="B5" s="76"/>
      <c r="C5" s="76"/>
      <c r="D5" s="76"/>
      <c r="E5" s="72">
        <v>9</v>
      </c>
      <c r="F5" s="72">
        <v>9</v>
      </c>
      <c r="G5" s="72">
        <v>6</v>
      </c>
      <c r="H5" s="72">
        <v>6</v>
      </c>
      <c r="I5" s="72">
        <v>0</v>
      </c>
      <c r="J5" s="73">
        <v>30</v>
      </c>
    </row>
    <row r="6" spans="1:10" x14ac:dyDescent="0.2">
      <c r="A6" s="76" t="s">
        <v>18</v>
      </c>
      <c r="B6" s="76"/>
      <c r="C6" s="76"/>
      <c r="D6" s="76"/>
      <c r="E6" s="72">
        <v>9</v>
      </c>
      <c r="F6" s="72">
        <v>9</v>
      </c>
      <c r="G6" s="72">
        <v>6</v>
      </c>
      <c r="H6" s="72">
        <v>6</v>
      </c>
      <c r="I6" s="72">
        <v>0</v>
      </c>
      <c r="J6" s="73">
        <v>30</v>
      </c>
    </row>
    <row r="7" spans="1:10" x14ac:dyDescent="0.2">
      <c r="A7" s="76" t="s">
        <v>19</v>
      </c>
      <c r="B7" s="76"/>
      <c r="C7" s="76"/>
      <c r="D7" s="76"/>
      <c r="E7" s="72">
        <v>15</v>
      </c>
      <c r="F7" s="72">
        <v>15</v>
      </c>
      <c r="G7" s="72">
        <v>10</v>
      </c>
      <c r="H7" s="72">
        <v>10</v>
      </c>
      <c r="I7" s="72">
        <v>0</v>
      </c>
      <c r="J7" s="73">
        <v>50</v>
      </c>
    </row>
    <row r="8" spans="1:10" x14ac:dyDescent="0.2">
      <c r="A8" s="76" t="s">
        <v>20</v>
      </c>
      <c r="B8" s="76"/>
      <c r="C8" s="76"/>
      <c r="D8" s="76"/>
      <c r="E8" s="72">
        <v>13.5</v>
      </c>
      <c r="F8" s="72">
        <v>13.5</v>
      </c>
      <c r="G8" s="72">
        <v>9</v>
      </c>
      <c r="H8" s="72">
        <v>9</v>
      </c>
      <c r="I8" s="72">
        <v>0</v>
      </c>
      <c r="J8" s="73">
        <v>45</v>
      </c>
    </row>
    <row r="9" spans="1:10" x14ac:dyDescent="0.2">
      <c r="A9" s="76" t="s">
        <v>21</v>
      </c>
      <c r="B9" s="76"/>
      <c r="C9" s="76"/>
      <c r="D9" s="76"/>
      <c r="E9" s="72">
        <v>12</v>
      </c>
      <c r="F9" s="72">
        <v>12</v>
      </c>
      <c r="G9" s="72">
        <v>8</v>
      </c>
      <c r="H9" s="72">
        <v>8</v>
      </c>
      <c r="I9" s="72">
        <v>0</v>
      </c>
      <c r="J9" s="73">
        <v>40</v>
      </c>
    </row>
    <row r="10" spans="1:10" x14ac:dyDescent="0.2">
      <c r="A10" s="76" t="s">
        <v>22</v>
      </c>
      <c r="B10" s="76"/>
      <c r="C10" s="76"/>
      <c r="D10" s="76"/>
      <c r="E10" s="72">
        <v>3</v>
      </c>
      <c r="F10" s="72">
        <v>3</v>
      </c>
      <c r="G10" s="72">
        <v>2</v>
      </c>
      <c r="H10" s="72">
        <v>2</v>
      </c>
      <c r="I10" s="72">
        <v>0</v>
      </c>
      <c r="J10" s="73">
        <v>10</v>
      </c>
    </row>
    <row r="11" spans="1:10" x14ac:dyDescent="0.2">
      <c r="A11" s="76" t="s">
        <v>23</v>
      </c>
      <c r="B11" s="76"/>
      <c r="C11" s="76"/>
      <c r="D11" s="76"/>
      <c r="E11" s="72">
        <v>12</v>
      </c>
      <c r="F11" s="72">
        <v>12</v>
      </c>
      <c r="G11" s="72">
        <v>8</v>
      </c>
      <c r="H11" s="72">
        <v>8</v>
      </c>
      <c r="I11" s="72">
        <v>0</v>
      </c>
      <c r="J11" s="73">
        <v>40</v>
      </c>
    </row>
    <row r="12" spans="1:10" x14ac:dyDescent="0.2">
      <c r="A12" s="76" t="s">
        <v>24</v>
      </c>
      <c r="B12" s="76"/>
      <c r="C12" s="76"/>
      <c r="D12" s="76"/>
      <c r="E12" s="72">
        <v>9</v>
      </c>
      <c r="F12" s="72">
        <v>0</v>
      </c>
      <c r="G12" s="72">
        <v>0</v>
      </c>
      <c r="H12" s="72">
        <v>6</v>
      </c>
      <c r="I12" s="72">
        <v>0</v>
      </c>
      <c r="J12" s="73">
        <v>15</v>
      </c>
    </row>
  </sheetData>
  <mergeCells count="10">
    <mergeCell ref="A12:D12"/>
    <mergeCell ref="A8:D8"/>
    <mergeCell ref="A9:D9"/>
    <mergeCell ref="A10:D10"/>
    <mergeCell ref="A11:D11"/>
    <mergeCell ref="A7:D7"/>
    <mergeCell ref="A6:D6"/>
    <mergeCell ref="A5:D5"/>
    <mergeCell ref="A3:D3"/>
    <mergeCell ref="A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"/>
  <sheetViews>
    <sheetView workbookViewId="0">
      <selection activeCell="I17" sqref="I17"/>
    </sheetView>
  </sheetViews>
  <sheetFormatPr defaultRowHeight="12.75" x14ac:dyDescent="0.2"/>
  <sheetData>
    <row r="1" spans="1:10" ht="15.75" customHeight="1" x14ac:dyDescent="0.25">
      <c r="A1" s="28" t="s">
        <v>0</v>
      </c>
      <c r="B1" s="28"/>
      <c r="C1" s="28"/>
      <c r="D1" s="28"/>
      <c r="E1" s="17"/>
      <c r="F1" s="75"/>
      <c r="G1" s="17">
        <v>8</v>
      </c>
      <c r="H1" s="75"/>
      <c r="I1" s="75"/>
      <c r="J1" s="75"/>
    </row>
    <row r="2" spans="1:10" ht="15.75" x14ac:dyDescent="0.25">
      <c r="A2" s="28"/>
      <c r="B2" s="27"/>
      <c r="C2" s="26"/>
      <c r="D2" s="26"/>
      <c r="E2" s="26"/>
      <c r="F2" s="26"/>
      <c r="G2" s="26"/>
      <c r="H2" s="26"/>
      <c r="I2" s="27"/>
      <c r="J2" s="26"/>
    </row>
    <row r="3" spans="1:10" x14ac:dyDescent="0.2">
      <c r="A3" s="77" t="s">
        <v>5</v>
      </c>
      <c r="B3" s="77"/>
      <c r="C3" s="77"/>
      <c r="D3" s="77"/>
      <c r="E3" s="32" t="s">
        <v>6</v>
      </c>
      <c r="F3" s="32" t="s">
        <v>7</v>
      </c>
      <c r="G3" s="32" t="s">
        <v>8</v>
      </c>
      <c r="H3" s="32" t="s">
        <v>9</v>
      </c>
      <c r="I3" s="32" t="s">
        <v>15</v>
      </c>
      <c r="J3" s="29" t="s">
        <v>10</v>
      </c>
    </row>
    <row r="4" spans="1:10" x14ac:dyDescent="0.2">
      <c r="A4" s="76" t="s">
        <v>16</v>
      </c>
      <c r="B4" s="76"/>
      <c r="C4" s="76"/>
      <c r="D4" s="76"/>
      <c r="E4" s="30">
        <v>6</v>
      </c>
      <c r="F4" s="30">
        <v>6</v>
      </c>
      <c r="G4" s="30">
        <v>4</v>
      </c>
      <c r="H4" s="30">
        <v>4</v>
      </c>
      <c r="I4" s="30">
        <v>30</v>
      </c>
      <c r="J4" s="31">
        <f>E4+F4+G4+H4</f>
        <v>20</v>
      </c>
    </row>
    <row r="5" spans="1:10" x14ac:dyDescent="0.2">
      <c r="A5" s="76" t="s">
        <v>17</v>
      </c>
      <c r="B5" s="76"/>
      <c r="C5" s="76"/>
      <c r="D5" s="76"/>
      <c r="E5" s="30">
        <v>12</v>
      </c>
      <c r="F5" s="30">
        <v>12</v>
      </c>
      <c r="G5" s="30">
        <v>8</v>
      </c>
      <c r="H5" s="30">
        <v>6</v>
      </c>
      <c r="I5" s="30">
        <v>42</v>
      </c>
      <c r="J5" s="73">
        <f t="shared" ref="J5:J12" si="0">E5+F5+G5+H5</f>
        <v>38</v>
      </c>
    </row>
    <row r="6" spans="1:10" x14ac:dyDescent="0.2">
      <c r="A6" s="76" t="s">
        <v>18</v>
      </c>
      <c r="B6" s="76"/>
      <c r="C6" s="76"/>
      <c r="D6" s="76"/>
      <c r="E6" s="30">
        <v>12</v>
      </c>
      <c r="F6" s="30">
        <v>6</v>
      </c>
      <c r="G6" s="30">
        <v>4</v>
      </c>
      <c r="H6" s="30">
        <v>6</v>
      </c>
      <c r="I6" s="30">
        <v>35</v>
      </c>
      <c r="J6" s="73">
        <f t="shared" si="0"/>
        <v>28</v>
      </c>
    </row>
    <row r="7" spans="1:10" x14ac:dyDescent="0.2">
      <c r="A7" s="76" t="s">
        <v>19</v>
      </c>
      <c r="B7" s="76"/>
      <c r="C7" s="76"/>
      <c r="D7" s="76"/>
      <c r="E7" s="30">
        <v>6</v>
      </c>
      <c r="F7" s="30">
        <v>15</v>
      </c>
      <c r="G7" s="30">
        <v>10</v>
      </c>
      <c r="H7" s="30">
        <v>8</v>
      </c>
      <c r="I7" s="30">
        <v>45</v>
      </c>
      <c r="J7" s="73">
        <f t="shared" si="0"/>
        <v>39</v>
      </c>
    </row>
    <row r="8" spans="1:10" x14ac:dyDescent="0.2">
      <c r="A8" s="76" t="s">
        <v>20</v>
      </c>
      <c r="B8" s="76"/>
      <c r="C8" s="76"/>
      <c r="D8" s="76"/>
      <c r="E8" s="30">
        <v>6</v>
      </c>
      <c r="F8" s="30">
        <v>15</v>
      </c>
      <c r="G8" s="30">
        <v>10</v>
      </c>
      <c r="H8" s="30">
        <v>8</v>
      </c>
      <c r="I8" s="30">
        <v>45</v>
      </c>
      <c r="J8" s="73">
        <f t="shared" si="0"/>
        <v>39</v>
      </c>
    </row>
    <row r="9" spans="1:10" x14ac:dyDescent="0.2">
      <c r="A9" s="76" t="s">
        <v>21</v>
      </c>
      <c r="B9" s="76"/>
      <c r="C9" s="76"/>
      <c r="D9" s="76"/>
      <c r="E9" s="30">
        <v>12</v>
      </c>
      <c r="F9" s="30">
        <v>12</v>
      </c>
      <c r="G9" s="30">
        <v>8</v>
      </c>
      <c r="H9" s="30">
        <v>6</v>
      </c>
      <c r="I9" s="30">
        <v>45</v>
      </c>
      <c r="J9" s="73">
        <f t="shared" si="0"/>
        <v>38</v>
      </c>
    </row>
    <row r="10" spans="1:10" x14ac:dyDescent="0.2">
      <c r="A10" s="76" t="s">
        <v>22</v>
      </c>
      <c r="B10" s="76"/>
      <c r="C10" s="76"/>
      <c r="D10" s="76"/>
      <c r="E10" s="30">
        <v>3</v>
      </c>
      <c r="F10" s="30">
        <v>3</v>
      </c>
      <c r="G10" s="30">
        <v>2</v>
      </c>
      <c r="H10" s="30">
        <v>2</v>
      </c>
      <c r="I10" s="30">
        <v>10</v>
      </c>
      <c r="J10" s="73">
        <f t="shared" si="0"/>
        <v>10</v>
      </c>
    </row>
    <row r="11" spans="1:10" x14ac:dyDescent="0.2">
      <c r="A11" s="76" t="s">
        <v>23</v>
      </c>
      <c r="B11" s="76"/>
      <c r="C11" s="76"/>
      <c r="D11" s="76"/>
      <c r="E11" s="30">
        <v>6</v>
      </c>
      <c r="F11" s="30">
        <v>12</v>
      </c>
      <c r="G11" s="30">
        <v>8</v>
      </c>
      <c r="H11" s="30">
        <v>6</v>
      </c>
      <c r="I11" s="30">
        <v>30</v>
      </c>
      <c r="J11" s="73">
        <f t="shared" si="0"/>
        <v>32</v>
      </c>
    </row>
    <row r="12" spans="1:10" x14ac:dyDescent="0.2">
      <c r="A12" s="76" t="s">
        <v>24</v>
      </c>
      <c r="B12" s="76"/>
      <c r="C12" s="76"/>
      <c r="D12" s="76"/>
      <c r="E12" s="30">
        <v>12</v>
      </c>
      <c r="F12" s="30">
        <v>3</v>
      </c>
      <c r="G12" s="30">
        <v>2</v>
      </c>
      <c r="H12" s="30">
        <v>6</v>
      </c>
      <c r="I12" s="30">
        <v>35</v>
      </c>
      <c r="J12" s="73">
        <f t="shared" si="0"/>
        <v>23</v>
      </c>
    </row>
  </sheetData>
  <mergeCells count="10">
    <mergeCell ref="A6:D6"/>
    <mergeCell ref="A5:D5"/>
    <mergeCell ref="A3:D3"/>
    <mergeCell ref="A4:D4"/>
    <mergeCell ref="A12:D12"/>
    <mergeCell ref="A7:D7"/>
    <mergeCell ref="A8:D8"/>
    <mergeCell ref="A9:D9"/>
    <mergeCell ref="A10:D10"/>
    <mergeCell ref="A11:D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5" sqref="H5"/>
    </sheetView>
  </sheetViews>
  <sheetFormatPr defaultRowHeight="15" x14ac:dyDescent="0.2"/>
  <cols>
    <col min="1" max="1" width="42.5703125" style="1" customWidth="1"/>
    <col min="2" max="7" width="7.5703125" style="1" customWidth="1"/>
    <col min="8" max="8" width="7.5703125" style="19" customWidth="1"/>
    <col min="9" max="12" width="7.5703125" style="1" customWidth="1"/>
    <col min="13" max="13" width="10.42578125" style="1" bestFit="1" customWidth="1"/>
    <col min="14" max="15" width="14.85546875" style="1" customWidth="1"/>
    <col min="16" max="16384" width="9.140625" style="1"/>
  </cols>
  <sheetData>
    <row r="1" spans="1:13" ht="15.75" x14ac:dyDescent="0.25">
      <c r="A1" s="78" t="s">
        <v>11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6.25" customHeight="1" x14ac:dyDescent="0.2">
      <c r="A2" s="79" t="s">
        <v>25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15.75" thickBot="1" x14ac:dyDescent="0.25">
      <c r="J3" s="2"/>
      <c r="K3" s="2"/>
      <c r="L3" s="2"/>
      <c r="M3" s="2"/>
    </row>
    <row r="4" spans="1:13" s="7" customFormat="1" ht="124.5" customHeight="1" thickBot="1" x14ac:dyDescent="0.25">
      <c r="A4" s="3" t="s">
        <v>1</v>
      </c>
      <c r="B4" s="4">
        <f>'1'!G1</f>
        <v>1</v>
      </c>
      <c r="C4" s="4">
        <f>'2'!G1</f>
        <v>2</v>
      </c>
      <c r="D4" s="4">
        <f>'3'!G1</f>
        <v>3</v>
      </c>
      <c r="E4" s="4">
        <f>'4'!G1</f>
        <v>4</v>
      </c>
      <c r="F4" s="4">
        <f>'5'!G1</f>
        <v>5</v>
      </c>
      <c r="G4" s="4">
        <f>'6'!G1</f>
        <v>6</v>
      </c>
      <c r="H4" s="4">
        <f>'7'!G1</f>
        <v>7</v>
      </c>
      <c r="I4" s="11">
        <f>'8'!G1</f>
        <v>8</v>
      </c>
      <c r="J4" s="5" t="s">
        <v>2</v>
      </c>
      <c r="K4" s="6" t="s">
        <v>4</v>
      </c>
    </row>
    <row r="5" spans="1:13" ht="16.5" customHeight="1" x14ac:dyDescent="0.2">
      <c r="A5" s="8" t="str">
        <f>'1'!A4:D4</f>
        <v>Adaptive Technology Systems</v>
      </c>
      <c r="B5" s="9">
        <f>'1'!J4</f>
        <v>28</v>
      </c>
      <c r="C5" s="9">
        <f>'2'!J4</f>
        <v>30</v>
      </c>
      <c r="D5" s="9">
        <f>'3'!J4</f>
        <v>15.299999999999999</v>
      </c>
      <c r="E5" s="9">
        <f>'4'!J4</f>
        <v>29.4</v>
      </c>
      <c r="F5" s="9">
        <f>'5'!J4</f>
        <v>30</v>
      </c>
      <c r="G5" s="9">
        <f>'6'!J4</f>
        <v>30</v>
      </c>
      <c r="H5" s="9">
        <f>'7'!J4</f>
        <v>20</v>
      </c>
      <c r="I5" s="9">
        <f>'8'!J4</f>
        <v>20</v>
      </c>
      <c r="J5" s="9">
        <f>AVERAGE(B5:I5)</f>
        <v>25.337499999999999</v>
      </c>
      <c r="K5" s="10">
        <f>RANK(J5,$J$5:$J$13,0)</f>
        <v>8</v>
      </c>
    </row>
    <row r="6" spans="1:13" ht="16.5" customHeight="1" x14ac:dyDescent="0.2">
      <c r="A6" s="8" t="str">
        <f>'1'!A5:D5</f>
        <v>Disys Solutions</v>
      </c>
      <c r="B6" s="9">
        <f>'1'!J5</f>
        <v>30</v>
      </c>
      <c r="C6" s="9">
        <f>'2'!J5</f>
        <v>40.5</v>
      </c>
      <c r="D6" s="9">
        <f>'3'!J5</f>
        <v>43.4</v>
      </c>
      <c r="E6" s="9">
        <f>'4'!J5</f>
        <v>31.2</v>
      </c>
      <c r="F6" s="9">
        <f>'5'!J5</f>
        <v>34.5</v>
      </c>
      <c r="G6" s="9">
        <f>'6'!J5</f>
        <v>38.5</v>
      </c>
      <c r="H6" s="9">
        <f>'7'!J5</f>
        <v>30</v>
      </c>
      <c r="I6" s="9">
        <f>'8'!J5</f>
        <v>38</v>
      </c>
      <c r="J6" s="9">
        <f t="shared" ref="J6:J13" si="0">AVERAGE(B6:I6)</f>
        <v>35.762500000000003</v>
      </c>
      <c r="K6" s="10">
        <f t="shared" ref="K6:K13" si="1">RANK(J6,$J$5:$J$13,0)</f>
        <v>4</v>
      </c>
    </row>
    <row r="7" spans="1:13" ht="16.5" customHeight="1" x14ac:dyDescent="0.2">
      <c r="A7" s="8" t="str">
        <f>'1'!A6:D6</f>
        <v>Insource Technology</v>
      </c>
      <c r="B7" s="9">
        <f>'1'!J6</f>
        <v>35</v>
      </c>
      <c r="C7" s="9">
        <f>'2'!J6</f>
        <v>37</v>
      </c>
      <c r="D7" s="9">
        <f>'3'!J6</f>
        <v>41</v>
      </c>
      <c r="E7" s="9">
        <f>'4'!J6</f>
        <v>30.4</v>
      </c>
      <c r="F7" s="9">
        <f>'5'!J6</f>
        <v>30</v>
      </c>
      <c r="G7" s="9">
        <f>'6'!J6</f>
        <v>38</v>
      </c>
      <c r="H7" s="9">
        <f>'7'!J6</f>
        <v>30</v>
      </c>
      <c r="I7" s="9">
        <f>'8'!J6</f>
        <v>28</v>
      </c>
      <c r="J7" s="9">
        <f t="shared" si="0"/>
        <v>33.674999999999997</v>
      </c>
      <c r="K7" s="10">
        <f t="shared" si="1"/>
        <v>6</v>
      </c>
    </row>
    <row r="8" spans="1:13" x14ac:dyDescent="0.2">
      <c r="A8" s="8" t="str">
        <f>'1'!A7:D7</f>
        <v>Layer 3 Communications</v>
      </c>
      <c r="B8" s="9">
        <f>'1'!J7</f>
        <v>30</v>
      </c>
      <c r="C8" s="9">
        <f>'2'!J7</f>
        <v>44</v>
      </c>
      <c r="D8" s="9">
        <f>'3'!J7</f>
        <v>48.2</v>
      </c>
      <c r="E8" s="9">
        <f>'4'!J7</f>
        <v>34.299999999999997</v>
      </c>
      <c r="F8" s="9">
        <f>'5'!J7</f>
        <v>31.5</v>
      </c>
      <c r="G8" s="9">
        <f>'6'!J7</f>
        <v>30</v>
      </c>
      <c r="H8" s="9">
        <f>'7'!J7</f>
        <v>50</v>
      </c>
      <c r="I8" s="9">
        <f>'8'!J7</f>
        <v>39</v>
      </c>
      <c r="J8" s="9">
        <f t="shared" si="0"/>
        <v>38.375</v>
      </c>
      <c r="K8" s="10">
        <f t="shared" si="1"/>
        <v>1</v>
      </c>
    </row>
    <row r="9" spans="1:13" x14ac:dyDescent="0.2">
      <c r="A9" s="8" t="str">
        <f>'1'!A8:D8</f>
        <v>Matrix Integration</v>
      </c>
      <c r="B9" s="9">
        <f>'1'!J8</f>
        <v>35</v>
      </c>
      <c r="C9" s="9">
        <f>'2'!J8</f>
        <v>44</v>
      </c>
      <c r="D9" s="9">
        <f>'3'!J8</f>
        <v>48.2</v>
      </c>
      <c r="E9" s="9">
        <f>'4'!J8</f>
        <v>31.6</v>
      </c>
      <c r="F9" s="9">
        <f>'5'!J8</f>
        <v>31.5</v>
      </c>
      <c r="G9" s="9">
        <f>'6'!J8</f>
        <v>30</v>
      </c>
      <c r="H9" s="9">
        <f>'7'!J8</f>
        <v>45</v>
      </c>
      <c r="I9" s="9">
        <f>'8'!J8</f>
        <v>39</v>
      </c>
      <c r="J9" s="9">
        <f t="shared" si="0"/>
        <v>38.037500000000001</v>
      </c>
      <c r="K9" s="10">
        <f t="shared" si="1"/>
        <v>2</v>
      </c>
    </row>
    <row r="10" spans="1:13" x14ac:dyDescent="0.2">
      <c r="A10" s="8" t="str">
        <f>'1'!A9:D9</f>
        <v>Netsync Solutions</v>
      </c>
      <c r="B10" s="9">
        <f>'1'!J9</f>
        <v>35</v>
      </c>
      <c r="C10" s="9">
        <f>'2'!J9</f>
        <v>40.5</v>
      </c>
      <c r="D10" s="9">
        <f>'3'!J9</f>
        <v>43.4</v>
      </c>
      <c r="E10" s="9">
        <f>'4'!J9</f>
        <v>35.700000000000003</v>
      </c>
      <c r="F10" s="9">
        <f>'5'!J9</f>
        <v>36</v>
      </c>
      <c r="G10" s="9">
        <f>'6'!J9</f>
        <v>26</v>
      </c>
      <c r="H10" s="9">
        <f>'7'!J9</f>
        <v>40</v>
      </c>
      <c r="I10" s="9">
        <f>'8'!J9</f>
        <v>38</v>
      </c>
      <c r="J10" s="9">
        <f t="shared" si="0"/>
        <v>36.825000000000003</v>
      </c>
      <c r="K10" s="10">
        <f t="shared" si="1"/>
        <v>3</v>
      </c>
    </row>
    <row r="11" spans="1:13" x14ac:dyDescent="0.2">
      <c r="A11" s="8" t="str">
        <f>'1'!A10:D10</f>
        <v>Presidio</v>
      </c>
      <c r="B11" s="9">
        <f>'1'!J10</f>
        <v>10</v>
      </c>
      <c r="C11" s="9">
        <f>'2'!J10</f>
        <v>23</v>
      </c>
      <c r="D11" s="9">
        <f>'3'!J10</f>
        <v>10</v>
      </c>
      <c r="E11" s="9">
        <f>'4'!J10</f>
        <v>22</v>
      </c>
      <c r="F11" s="9">
        <f>'5'!J10</f>
        <v>24</v>
      </c>
      <c r="G11" s="9">
        <f>'6'!J10</f>
        <v>30</v>
      </c>
      <c r="H11" s="9">
        <f>'7'!J10</f>
        <v>10</v>
      </c>
      <c r="I11" s="9">
        <f>'8'!J10</f>
        <v>10</v>
      </c>
      <c r="J11" s="9">
        <f t="shared" si="0"/>
        <v>17.375</v>
      </c>
      <c r="K11" s="10">
        <f t="shared" si="1"/>
        <v>9</v>
      </c>
    </row>
    <row r="12" spans="1:13" x14ac:dyDescent="0.2">
      <c r="A12" s="8" t="str">
        <f>'1'!A11:D11</f>
        <v>Solid IT Networks (Aruba - mfg)</v>
      </c>
      <c r="B12" s="9">
        <f>'1'!J11</f>
        <v>32</v>
      </c>
      <c r="C12" s="9">
        <f>'2'!J11</f>
        <v>44</v>
      </c>
      <c r="D12" s="9">
        <f>'3'!J11</f>
        <v>45.2</v>
      </c>
      <c r="E12" s="9">
        <f>'4'!J11</f>
        <v>27.8</v>
      </c>
      <c r="F12" s="9">
        <f>'5'!J11</f>
        <v>30</v>
      </c>
      <c r="G12" s="9">
        <f>'6'!J11</f>
        <v>30</v>
      </c>
      <c r="H12" s="9">
        <f>'7'!J11</f>
        <v>40</v>
      </c>
      <c r="I12" s="9">
        <f>'8'!J11</f>
        <v>32</v>
      </c>
      <c r="J12" s="9">
        <f t="shared" si="0"/>
        <v>35.125</v>
      </c>
      <c r="K12" s="10">
        <f t="shared" si="1"/>
        <v>5</v>
      </c>
    </row>
    <row r="13" spans="1:13" x14ac:dyDescent="0.2">
      <c r="A13" s="8" t="str">
        <f>'1'!A12:D12</f>
        <v>Solid IT Networks (Brocade - mfg)</v>
      </c>
      <c r="B13" s="9">
        <f>'1'!J12</f>
        <v>35</v>
      </c>
      <c r="C13" s="9">
        <f>'2'!J12</f>
        <v>30</v>
      </c>
      <c r="D13" s="9">
        <f>'3'!J12</f>
        <v>13.200000000000001</v>
      </c>
      <c r="E13" s="9">
        <f>'4'!J12</f>
        <v>34.6</v>
      </c>
      <c r="F13" s="9">
        <f>'5'!J12</f>
        <v>30</v>
      </c>
      <c r="G13" s="9">
        <f>'6'!J12</f>
        <v>38</v>
      </c>
      <c r="H13" s="9">
        <f>'7'!J12</f>
        <v>15</v>
      </c>
      <c r="I13" s="9">
        <f>'8'!J12</f>
        <v>23</v>
      </c>
      <c r="J13" s="9">
        <f t="shared" si="0"/>
        <v>27.35</v>
      </c>
      <c r="K13" s="10">
        <f t="shared" si="1"/>
        <v>7</v>
      </c>
    </row>
  </sheetData>
  <mergeCells count="2">
    <mergeCell ref="A1:M1"/>
    <mergeCell ref="A2:M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2013-06-21T21:40:12Z</cp:lastPrinted>
  <dcterms:created xsi:type="dcterms:W3CDTF">2013-06-21T21:38:22Z</dcterms:created>
  <dcterms:modified xsi:type="dcterms:W3CDTF">2016-08-26T21:50:42Z</dcterms:modified>
</cp:coreProperties>
</file>