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85" yWindow="660" windowWidth="17115" windowHeight="9855" activeTab="11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K14" i="13" l="1"/>
  <c r="L14" i="13" s="1"/>
  <c r="H14" i="13"/>
  <c r="E14" i="13"/>
  <c r="B14" i="13"/>
  <c r="K13" i="13"/>
  <c r="L13" i="13" s="1"/>
  <c r="H13" i="13"/>
  <c r="E13" i="13"/>
  <c r="B13" i="13"/>
  <c r="L12" i="13"/>
  <c r="K12" i="13"/>
  <c r="H12" i="13"/>
  <c r="E12" i="13"/>
  <c r="B12" i="13"/>
  <c r="K11" i="13"/>
  <c r="L11" i="13" s="1"/>
  <c r="H11" i="13"/>
  <c r="E11" i="13"/>
  <c r="B11" i="13"/>
  <c r="K10" i="13"/>
  <c r="L10" i="13" s="1"/>
  <c r="H10" i="13"/>
  <c r="E10" i="13"/>
  <c r="B10" i="13"/>
  <c r="K9" i="13"/>
  <c r="L9" i="13" s="1"/>
  <c r="H9" i="13"/>
  <c r="E9" i="13"/>
  <c r="B9" i="13"/>
  <c r="K8" i="13"/>
  <c r="L8" i="13" s="1"/>
  <c r="H8" i="13"/>
  <c r="E8" i="13"/>
  <c r="B8" i="13"/>
  <c r="E1" i="13"/>
  <c r="H10" i="7" l="1"/>
  <c r="H11" i="7"/>
  <c r="H10" i="1"/>
  <c r="H11" i="1"/>
  <c r="H5" i="1"/>
  <c r="H5" i="7" s="1"/>
  <c r="H10" i="12"/>
  <c r="H9" i="12"/>
  <c r="H8" i="12"/>
  <c r="H9" i="1" s="1"/>
  <c r="H9" i="7" s="1"/>
  <c r="H7" i="12"/>
  <c r="H8" i="1" s="1"/>
  <c r="H8" i="7" s="1"/>
  <c r="H6" i="12"/>
  <c r="H7" i="1" s="1"/>
  <c r="H7" i="7" s="1"/>
  <c r="H5" i="12"/>
  <c r="H6" i="1" s="1"/>
  <c r="H6" i="7" s="1"/>
  <c r="H4" i="12"/>
  <c r="A8" i="7"/>
  <c r="B8" i="7"/>
  <c r="C8" i="7"/>
  <c r="D8" i="7"/>
  <c r="E8" i="7"/>
  <c r="F8" i="7"/>
  <c r="G8" i="7"/>
  <c r="I8" i="7"/>
  <c r="A9" i="7"/>
  <c r="B9" i="7"/>
  <c r="C9" i="7"/>
  <c r="D9" i="7"/>
  <c r="E9" i="7"/>
  <c r="F9" i="7"/>
  <c r="G9" i="7"/>
  <c r="I9" i="7"/>
  <c r="A10" i="7"/>
  <c r="B10" i="7"/>
  <c r="C10" i="7"/>
  <c r="D10" i="7"/>
  <c r="E10" i="7"/>
  <c r="F10" i="7"/>
  <c r="G10" i="7"/>
  <c r="I10" i="7"/>
  <c r="A11" i="7"/>
  <c r="B11" i="7"/>
  <c r="C11" i="7"/>
  <c r="D11" i="7"/>
  <c r="E11" i="7"/>
  <c r="F11" i="7"/>
  <c r="G11" i="7"/>
  <c r="I11" i="7"/>
  <c r="H4" i="7"/>
  <c r="A8" i="6"/>
  <c r="B8" i="6"/>
  <c r="C8" i="6"/>
  <c r="A9" i="6"/>
  <c r="B9" i="6"/>
  <c r="C9" i="6" s="1"/>
  <c r="A10" i="6"/>
  <c r="B10" i="6"/>
  <c r="C10" i="6"/>
  <c r="K10" i="7" s="1"/>
  <c r="A11" i="6"/>
  <c r="B11" i="6"/>
  <c r="C11" i="6"/>
  <c r="A8" i="1"/>
  <c r="B8" i="1"/>
  <c r="C8" i="1"/>
  <c r="D8" i="1"/>
  <c r="E8" i="1"/>
  <c r="F8" i="1"/>
  <c r="G8" i="1"/>
  <c r="I8" i="1"/>
  <c r="A9" i="1"/>
  <c r="B9" i="1"/>
  <c r="C9" i="1"/>
  <c r="D9" i="1"/>
  <c r="E9" i="1"/>
  <c r="F9" i="1"/>
  <c r="G9" i="1"/>
  <c r="I9" i="1"/>
  <c r="A10" i="1"/>
  <c r="B10" i="1"/>
  <c r="C10" i="1"/>
  <c r="D10" i="1"/>
  <c r="E10" i="1"/>
  <c r="F10" i="1"/>
  <c r="G10" i="1"/>
  <c r="I10" i="1"/>
  <c r="A11" i="1"/>
  <c r="B11" i="1"/>
  <c r="C11" i="1"/>
  <c r="D11" i="1"/>
  <c r="E11" i="1"/>
  <c r="F11" i="1"/>
  <c r="G11" i="1"/>
  <c r="I11" i="1"/>
  <c r="H5" i="4"/>
  <c r="H6" i="4"/>
  <c r="H7" i="4"/>
  <c r="H8" i="4"/>
  <c r="H9" i="4"/>
  <c r="H10" i="4"/>
  <c r="H4" i="4"/>
  <c r="H10" i="11"/>
  <c r="H9" i="11"/>
  <c r="H8" i="11"/>
  <c r="H7" i="11"/>
  <c r="H6" i="11"/>
  <c r="H5" i="11"/>
  <c r="H4" i="11"/>
  <c r="H10" i="10"/>
  <c r="H9" i="10"/>
  <c r="H8" i="10"/>
  <c r="H7" i="10"/>
  <c r="H6" i="10"/>
  <c r="H5" i="10"/>
  <c r="H4" i="10"/>
  <c r="H10" i="9"/>
  <c r="H9" i="9"/>
  <c r="H8" i="9"/>
  <c r="H7" i="9"/>
  <c r="H6" i="9"/>
  <c r="H5" i="9"/>
  <c r="H4" i="9"/>
  <c r="H10" i="5"/>
  <c r="H9" i="5"/>
  <c r="H8" i="5"/>
  <c r="H7" i="5"/>
  <c r="H6" i="5"/>
  <c r="H5" i="5"/>
  <c r="H4" i="5"/>
  <c r="H10" i="3"/>
  <c r="H9" i="3"/>
  <c r="H8" i="3"/>
  <c r="H7" i="3"/>
  <c r="H6" i="3"/>
  <c r="H5" i="3"/>
  <c r="H4" i="3"/>
  <c r="H7" i="2"/>
  <c r="H8" i="2"/>
  <c r="H9" i="2"/>
  <c r="H10" i="2"/>
  <c r="K9" i="7" l="1"/>
  <c r="K8" i="7"/>
  <c r="K11" i="7"/>
  <c r="J10" i="7"/>
  <c r="L10" i="7" s="1"/>
  <c r="J11" i="7"/>
  <c r="L11" i="7" s="1"/>
  <c r="J9" i="7"/>
  <c r="J8" i="7"/>
  <c r="L8" i="7" s="1"/>
  <c r="J10" i="1"/>
  <c r="J8" i="1"/>
  <c r="J11" i="1"/>
  <c r="J9" i="1"/>
  <c r="A2" i="7"/>
  <c r="A2" i="6"/>
  <c r="L9" i="7" l="1"/>
  <c r="B7" i="6"/>
  <c r="B6" i="6"/>
  <c r="B5" i="6"/>
  <c r="I4" i="7" l="1"/>
  <c r="C4" i="7"/>
  <c r="D4" i="7"/>
  <c r="E4" i="7"/>
  <c r="F4" i="7"/>
  <c r="G4" i="7"/>
  <c r="B4" i="7"/>
  <c r="H5" i="2" l="1"/>
  <c r="H6" i="2"/>
  <c r="H4" i="2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C6" i="6"/>
  <c r="C5" i="6"/>
  <c r="A7" i="7"/>
  <c r="A6" i="7"/>
  <c r="A5" i="7"/>
  <c r="A7" i="6"/>
  <c r="A6" i="6"/>
  <c r="A5" i="6"/>
  <c r="K5" i="7" l="1"/>
  <c r="D5" i="6"/>
  <c r="D9" i="6"/>
  <c r="D10" i="6"/>
  <c r="D11" i="6"/>
  <c r="D8" i="6"/>
  <c r="K6" i="7"/>
  <c r="D6" i="6"/>
  <c r="K7" i="7"/>
  <c r="D7" i="6"/>
  <c r="I6" i="1"/>
  <c r="I6" i="7" s="1"/>
  <c r="I7" i="1"/>
  <c r="I7" i="7" s="1"/>
  <c r="I5" i="1"/>
  <c r="I5" i="7" s="1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1"/>
  <c r="B6" i="7" s="1"/>
  <c r="B7" i="1"/>
  <c r="B7" i="7" s="1"/>
  <c r="B5" i="1"/>
  <c r="B5" i="7" s="1"/>
  <c r="A6" i="1"/>
  <c r="A7" i="1"/>
  <c r="A5" i="1"/>
  <c r="J5" i="7" l="1"/>
  <c r="L5" i="7" s="1"/>
  <c r="J7" i="7"/>
  <c r="L7" i="7" s="1"/>
  <c r="J6" i="7"/>
  <c r="L6" i="7" s="1"/>
  <c r="J5" i="1"/>
  <c r="J7" i="1"/>
  <c r="J6" i="1"/>
  <c r="M6" i="7" l="1"/>
  <c r="M7" i="7"/>
  <c r="M5" i="7"/>
  <c r="M8" i="7"/>
  <c r="M11" i="7"/>
  <c r="M10" i="7"/>
  <c r="M9" i="7"/>
  <c r="K10" i="1"/>
  <c r="K9" i="1"/>
  <c r="K11" i="1"/>
  <c r="K8" i="1"/>
  <c r="K6" i="1"/>
  <c r="K7" i="1"/>
  <c r="K5" i="1"/>
</calcChain>
</file>

<file path=xl/sharedStrings.xml><?xml version="1.0" encoding="utf-8"?>
<sst xmlns="http://schemas.openxmlformats.org/spreadsheetml/2006/main" count="166" uniqueCount="51">
  <si>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</si>
  <si>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</si>
  <si>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</si>
  <si>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</si>
  <si>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</si>
  <si>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</si>
  <si>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</si>
  <si>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</si>
  <si>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</si>
  <si>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</si>
  <si>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</si>
  <si>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</si>
  <si>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</si>
  <si>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</si>
  <si>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</si>
  <si>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</si>
  <si>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</si>
  <si>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</si>
  <si>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</si>
  <si>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</si>
  <si>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</si>
  <si>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RFP730-16091 Copier Service</t>
  </si>
  <si>
    <t>JBCR, Inc DBA Skelton Business Equipment</t>
  </si>
  <si>
    <t>Laser Imaging</t>
  </si>
  <si>
    <t>Marimon Business Systems</t>
  </si>
  <si>
    <t>Office Systems of Texas</t>
  </si>
  <si>
    <t>REDE, Inc</t>
  </si>
  <si>
    <t>Ricoh</t>
  </si>
  <si>
    <t>Xerox / Xerow</t>
  </si>
  <si>
    <t>Evaluator 8</t>
  </si>
  <si>
    <t>RESPONDENT EVALUATION MATRIX</t>
  </si>
  <si>
    <t>Evaluator Name:</t>
  </si>
  <si>
    <t>Name</t>
  </si>
  <si>
    <t xml:space="preserve">Criteria 1 </t>
  </si>
  <si>
    <t>Ability of Respondent to meet or exceed the University’s specific requirements listed in section 6.2 of this RFP</t>
  </si>
  <si>
    <t>Respondent’s financial stability and demonstrated experience performing services for clients similar in size to the University, including Respondent’s performance on current or previous UH contracts, if applicable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</si>
  <si>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</si>
  <si>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</si>
  <si>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</si>
  <si>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</si>
  <si>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</si>
  <si>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</si>
  <si>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</si>
  <si>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</si>
  <si>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</si>
  <si>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</si>
  <si>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</si>
  <si>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</si>
  <si>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</si>
  <si>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</si>
  <si>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Cost of services
</t>
    </r>
    <r>
      <rPr>
        <b/>
        <sz val="10"/>
        <color rgb="FFFF0000"/>
        <rFont val="Calibri"/>
        <family val="2"/>
        <scheme val="minor"/>
      </rPr>
      <t>**DO NOT EVALUATE.  ONLY EVALUATOR 8 WILL EVALUATE**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</si>
</sst>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0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4" borderId="7" applyNumberFormat="0" applyFont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16" fillId="4" borderId="7" applyNumberFormat="0" applyFont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1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8" applyNumberFormat="0" applyAlignment="0" applyProtection="0"/>
    <xf numFmtId="0" fontId="22" fillId="24" borderId="9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8" applyNumberFormat="0" applyAlignment="0" applyProtection="0"/>
    <xf numFmtId="0" fontId="29" fillId="0" borderId="13" applyNumberFormat="0" applyFill="0" applyAlignment="0" applyProtection="0"/>
    <xf numFmtId="0" fontId="30" fillId="25" borderId="0" applyNumberFormat="0" applyBorder="0" applyAlignment="0" applyProtection="0"/>
    <xf numFmtId="0" fontId="31" fillId="23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/>
    <xf numFmtId="0" fontId="15" fillId="4" borderId="7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14" fillId="0" borderId="0" xfId="0" applyFont="1"/>
    <xf numFmtId="0" fontId="14" fillId="0" borderId="0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/>
    </xf>
    <xf numFmtId="4" fontId="14" fillId="0" borderId="5" xfId="0" applyNumberFormat="1" applyFont="1" applyBorder="1"/>
    <xf numFmtId="0" fontId="14" fillId="3" borderId="6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35" fillId="0" borderId="16" xfId="47" applyFont="1" applyBorder="1" applyAlignment="1">
      <alignment horizontal="center"/>
    </xf>
    <xf numFmtId="0" fontId="0" fillId="3" borderId="0" xfId="0" applyFill="1"/>
    <xf numFmtId="0" fontId="17" fillId="3" borderId="16" xfId="47" applyFont="1" applyFill="1" applyBorder="1" applyAlignment="1">
      <alignment horizontal="center"/>
    </xf>
    <xf numFmtId="0" fontId="17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0" fillId="3" borderId="0" xfId="0" applyFill="1"/>
    <xf numFmtId="0" fontId="17" fillId="0" borderId="16" xfId="47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/>
    </xf>
    <xf numFmtId="4" fontId="37" fillId="0" borderId="5" xfId="0" applyNumberFormat="1" applyFont="1" applyBorder="1"/>
    <xf numFmtId="0" fontId="17" fillId="0" borderId="16" xfId="47" applyFont="1" applyBorder="1" applyAlignment="1">
      <alignment horizontal="center"/>
    </xf>
    <xf numFmtId="164" fontId="0" fillId="3" borderId="0" xfId="0" applyNumberFormat="1" applyFill="1"/>
    <xf numFmtId="0" fontId="39" fillId="0" borderId="0" xfId="0" applyFont="1"/>
    <xf numFmtId="0" fontId="39" fillId="0" borderId="0" xfId="0" applyFont="1"/>
    <xf numFmtId="0" fontId="39" fillId="0" borderId="0" xfId="0" applyFont="1"/>
    <xf numFmtId="164" fontId="39" fillId="0" borderId="0" xfId="0" applyNumberFormat="1" applyFont="1"/>
    <xf numFmtId="0" fontId="14" fillId="0" borderId="0" xfId="0" applyFont="1"/>
    <xf numFmtId="0" fontId="39" fillId="0" borderId="0" xfId="0" applyFont="1"/>
    <xf numFmtId="0" fontId="39" fillId="0" borderId="0" xfId="0" applyFont="1"/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39" fillId="0" borderId="0" xfId="0" applyFont="1"/>
    <xf numFmtId="0" fontId="39" fillId="0" borderId="0" xfId="0" applyFont="1"/>
    <xf numFmtId="0" fontId="13" fillId="0" borderId="0" xfId="0" applyFont="1" applyAlignment="1"/>
    <xf numFmtId="0" fontId="40" fillId="0" borderId="0" xfId="0" applyFont="1"/>
    <xf numFmtId="0" fontId="41" fillId="0" borderId="0" xfId="0" applyFont="1"/>
    <xf numFmtId="0" fontId="43" fillId="0" borderId="0" xfId="99" applyFont="1"/>
    <xf numFmtId="0" fontId="45" fillId="3" borderId="21" xfId="99" applyFont="1" applyFill="1" applyBorder="1" applyAlignment="1">
      <alignment horizontal="center" vertical="center"/>
    </xf>
    <xf numFmtId="0" fontId="45" fillId="0" borderId="0" xfId="99" applyFont="1" applyAlignment="1">
      <alignment horizontal="center"/>
    </xf>
    <xf numFmtId="0" fontId="38" fillId="27" borderId="22" xfId="99" applyFont="1" applyFill="1" applyBorder="1" applyAlignment="1">
      <alignment horizontal="center"/>
    </xf>
    <xf numFmtId="0" fontId="38" fillId="0" borderId="23" xfId="99" applyFont="1" applyFill="1" applyBorder="1" applyAlignment="1">
      <alignment horizontal="center"/>
    </xf>
    <xf numFmtId="0" fontId="38" fillId="28" borderId="24" xfId="99" applyFont="1" applyFill="1" applyBorder="1" applyAlignment="1">
      <alignment horizontal="center"/>
    </xf>
    <xf numFmtId="0" fontId="45" fillId="27" borderId="22" xfId="99" applyFont="1" applyFill="1" applyBorder="1" applyAlignment="1">
      <alignment horizontal="center"/>
    </xf>
    <xf numFmtId="0" fontId="45" fillId="0" borderId="23" xfId="99" applyFont="1" applyFill="1" applyBorder="1" applyAlignment="1">
      <alignment horizontal="center"/>
    </xf>
    <xf numFmtId="0" fontId="45" fillId="28" borderId="24" xfId="99" applyFont="1" applyFill="1" applyBorder="1" applyAlignment="1">
      <alignment horizontal="center"/>
    </xf>
    <xf numFmtId="0" fontId="43" fillId="0" borderId="25" xfId="99" applyFont="1" applyBorder="1" applyAlignment="1">
      <alignment horizontal="center"/>
    </xf>
    <xf numFmtId="0" fontId="15" fillId="0" borderId="26" xfId="88" applyFont="1" applyFill="1" applyBorder="1" applyAlignment="1">
      <alignment horizontal="center"/>
    </xf>
    <xf numFmtId="0" fontId="39" fillId="27" borderId="27" xfId="99" applyFont="1" applyFill="1" applyBorder="1" applyAlignment="1">
      <alignment horizontal="center"/>
    </xf>
    <xf numFmtId="0" fontId="39" fillId="0" borderId="28" xfId="99" applyFont="1" applyFill="1" applyBorder="1" applyAlignment="1">
      <alignment horizontal="center"/>
    </xf>
    <xf numFmtId="0" fontId="39" fillId="28" borderId="6" xfId="99" applyFont="1" applyFill="1" applyBorder="1" applyAlignment="1">
      <alignment horizontal="center"/>
    </xf>
    <xf numFmtId="0" fontId="43" fillId="27" borderId="27" xfId="99" applyFont="1" applyFill="1" applyBorder="1" applyAlignment="1">
      <alignment horizontal="center"/>
    </xf>
    <xf numFmtId="0" fontId="43" fillId="0" borderId="28" xfId="99" applyFont="1" applyFill="1" applyBorder="1" applyAlignment="1">
      <alignment horizontal="center"/>
    </xf>
    <xf numFmtId="0" fontId="43" fillId="28" borderId="6" xfId="99" applyFont="1" applyFill="1" applyBorder="1" applyAlignment="1">
      <alignment horizontal="center"/>
    </xf>
    <xf numFmtId="0" fontId="43" fillId="3" borderId="25" xfId="99" applyFont="1" applyFill="1" applyBorder="1" applyAlignment="1">
      <alignment horizontal="center"/>
    </xf>
    <xf numFmtId="0" fontId="15" fillId="0" borderId="0" xfId="0" applyFont="1"/>
    <xf numFmtId="0" fontId="38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7" fillId="0" borderId="16" xfId="47" applyFont="1" applyBorder="1" applyAlignment="1">
      <alignment horizontal="center"/>
    </xf>
    <xf numFmtId="0" fontId="17" fillId="0" borderId="16" xfId="91" applyFont="1" applyBorder="1" applyAlignment="1">
      <alignment horizontal="center"/>
    </xf>
    <xf numFmtId="0" fontId="17" fillId="0" borderId="16" xfId="92" applyFont="1" applyBorder="1" applyAlignment="1">
      <alignment horizontal="center"/>
    </xf>
    <xf numFmtId="0" fontId="17" fillId="0" borderId="16" xfId="93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5" fillId="0" borderId="36" xfId="0" applyFont="1" applyBorder="1" applyAlignment="1">
      <alignment horizontal="left"/>
    </xf>
    <xf numFmtId="0" fontId="15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46" fillId="0" borderId="0" xfId="0" applyFont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0" fontId="46" fillId="2" borderId="30" xfId="0" applyFont="1" applyFill="1" applyBorder="1" applyAlignment="1">
      <alignment horizontal="center"/>
    </xf>
    <xf numFmtId="0" fontId="46" fillId="2" borderId="31" xfId="0" applyFont="1" applyFill="1" applyBorder="1" applyAlignment="1">
      <alignment horizontal="center"/>
    </xf>
    <xf numFmtId="0" fontId="46" fillId="2" borderId="32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40" fillId="26" borderId="0" xfId="0" applyFont="1" applyFill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38" fillId="0" borderId="18" xfId="99" applyFont="1" applyFill="1" applyBorder="1" applyAlignment="1">
      <alignment horizontal="left" vertical="center" wrapText="1"/>
    </xf>
    <xf numFmtId="0" fontId="38" fillId="0" borderId="19" xfId="99" applyFont="1" applyFill="1" applyBorder="1" applyAlignment="1">
      <alignment horizontal="left" vertical="center" wrapText="1"/>
    </xf>
    <xf numFmtId="0" fontId="38" fillId="0" borderId="20" xfId="99" applyFont="1" applyFill="1" applyBorder="1" applyAlignment="1">
      <alignment horizontal="left" vertical="center" wrapText="1"/>
    </xf>
  </cellXfs>
  <cellStyles count="100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12" xfId="99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091%20Copier%20Serv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RFP730-16091 Copier Service</v>
          </cell>
        </row>
      </sheetData>
      <sheetData sheetId="1">
        <row r="4">
          <cell r="A4" t="str">
            <v>JBCR, Inc DBA Skelton Business Equipment</v>
          </cell>
        </row>
        <row r="5">
          <cell r="A5" t="str">
            <v>Laser Imaging</v>
          </cell>
        </row>
        <row r="6">
          <cell r="A6" t="str">
            <v>Marimon Business Systems</v>
          </cell>
        </row>
        <row r="7">
          <cell r="A7" t="str">
            <v>Office Systems of Texas</v>
          </cell>
        </row>
        <row r="8">
          <cell r="A8" t="str">
            <v>REDE, Inc</v>
          </cell>
        </row>
        <row r="9">
          <cell r="A9" t="str">
            <v>Ricoh</v>
          </cell>
        </row>
        <row r="10">
          <cell r="A10" t="str">
            <v>Xerox / Xerow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:D3"/>
    </sheetView>
  </sheetViews>
  <sheetFormatPr defaultRowHeight="12.75" x14ac:dyDescent="0.2"/>
  <sheetData>
    <row r="1" spans="1:11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11" ht="15.75" x14ac:dyDescent="0.25">
      <c r="A2" s="14"/>
      <c r="B2" s="13"/>
      <c r="C2" s="71" t="s">
        <v>5</v>
      </c>
      <c r="D2" s="71"/>
      <c r="E2" s="71"/>
      <c r="F2" s="71"/>
      <c r="G2" s="71"/>
      <c r="H2" s="12"/>
    </row>
    <row r="3" spans="1:11" ht="15" x14ac:dyDescent="0.25">
      <c r="A3" s="72" t="s">
        <v>12</v>
      </c>
      <c r="B3" s="72"/>
      <c r="C3" s="72"/>
      <c r="D3" s="72"/>
      <c r="E3" s="15" t="s">
        <v>13</v>
      </c>
      <c r="F3" s="18" t="s">
        <v>14</v>
      </c>
      <c r="G3" s="18" t="s">
        <v>15</v>
      </c>
      <c r="H3" s="17" t="s">
        <v>16</v>
      </c>
    </row>
    <row r="4" spans="1:11" x14ac:dyDescent="0.2">
      <c r="A4" s="69" t="s">
        <v>22</v>
      </c>
      <c r="B4" s="69"/>
      <c r="C4" s="69"/>
      <c r="D4" s="69"/>
      <c r="E4" s="35">
        <v>0</v>
      </c>
      <c r="F4" s="35">
        <v>28</v>
      </c>
      <c r="G4" s="35">
        <v>12</v>
      </c>
      <c r="H4" s="16">
        <f>SUM(E4:G4)</f>
        <v>40</v>
      </c>
    </row>
    <row r="5" spans="1:11" x14ac:dyDescent="0.2">
      <c r="A5" s="69" t="s">
        <v>23</v>
      </c>
      <c r="B5" s="69"/>
      <c r="C5" s="69"/>
      <c r="D5" s="69"/>
      <c r="E5" s="35">
        <v>0</v>
      </c>
      <c r="F5" s="35">
        <v>32</v>
      </c>
      <c r="G5" s="35">
        <v>16</v>
      </c>
      <c r="H5" s="29">
        <f>SUM(E5:G5)</f>
        <v>48</v>
      </c>
      <c r="K5" s="28"/>
    </row>
    <row r="6" spans="1:11" x14ac:dyDescent="0.2">
      <c r="A6" s="69" t="s">
        <v>24</v>
      </c>
      <c r="B6" s="69"/>
      <c r="C6" s="69"/>
      <c r="D6" s="69"/>
      <c r="E6" s="35">
        <v>0</v>
      </c>
      <c r="F6" s="35">
        <v>24</v>
      </c>
      <c r="G6" s="35">
        <v>16</v>
      </c>
      <c r="H6" s="29">
        <f>SUM(E6:G6)</f>
        <v>40</v>
      </c>
      <c r="K6" s="28"/>
    </row>
    <row r="7" spans="1:11" x14ac:dyDescent="0.2">
      <c r="A7" s="69" t="s">
        <v>25</v>
      </c>
      <c r="B7" s="69"/>
      <c r="C7" s="69"/>
      <c r="D7" s="69"/>
      <c r="E7" s="35">
        <v>0</v>
      </c>
      <c r="F7" s="35">
        <v>20</v>
      </c>
      <c r="G7" s="35">
        <v>12</v>
      </c>
      <c r="H7" s="29">
        <f t="shared" ref="H7:H10" si="0">SUM(E7:G7)</f>
        <v>32</v>
      </c>
    </row>
    <row r="8" spans="1:11" x14ac:dyDescent="0.2">
      <c r="A8" s="69" t="s">
        <v>26</v>
      </c>
      <c r="B8" s="69"/>
      <c r="C8" s="69"/>
      <c r="D8" s="69"/>
      <c r="E8" s="35">
        <v>0</v>
      </c>
      <c r="F8" s="35">
        <v>24</v>
      </c>
      <c r="G8" s="35">
        <v>16</v>
      </c>
      <c r="H8" s="29">
        <f t="shared" si="0"/>
        <v>40</v>
      </c>
    </row>
    <row r="9" spans="1:11" x14ac:dyDescent="0.2">
      <c r="A9" s="69" t="s">
        <v>27</v>
      </c>
      <c r="B9" s="69"/>
      <c r="C9" s="69"/>
      <c r="D9" s="69"/>
      <c r="E9" s="35">
        <v>0</v>
      </c>
      <c r="F9" s="35">
        <v>32</v>
      </c>
      <c r="G9" s="35">
        <v>20</v>
      </c>
      <c r="H9" s="29">
        <f t="shared" si="0"/>
        <v>52</v>
      </c>
    </row>
    <row r="10" spans="1:11" x14ac:dyDescent="0.2">
      <c r="A10" s="69" t="s">
        <v>28</v>
      </c>
      <c r="B10" s="69"/>
      <c r="C10" s="69"/>
      <c r="D10" s="69"/>
      <c r="E10" s="35">
        <v>0</v>
      </c>
      <c r="F10" s="35">
        <v>32</v>
      </c>
      <c r="G10" s="35">
        <v>20</v>
      </c>
      <c r="H10" s="29">
        <f t="shared" si="0"/>
        <v>52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6" sqref="D6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6" t="s">
        <v>18</v>
      </c>
      <c r="B1" s="76"/>
      <c r="C1" s="76"/>
      <c r="D1" s="76"/>
    </row>
    <row r="2" spans="1:4" ht="48.75" customHeight="1" x14ac:dyDescent="0.2">
      <c r="A2" s="77" t="str">
        <f>Technical!A2</f>
        <v>RFP730-16091 Copier Service</v>
      </c>
      <c r="B2" s="77"/>
      <c r="C2" s="77"/>
      <c r="D2" s="77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29</v>
      </c>
      <c r="C4" s="5" t="s">
        <v>19</v>
      </c>
      <c r="D4" s="6" t="s">
        <v>4</v>
      </c>
    </row>
    <row r="5" spans="1:4" ht="16.5" customHeight="1" x14ac:dyDescent="0.2">
      <c r="A5" s="8" t="str">
        <f>'8'!A4:D4</f>
        <v>JBCR, Inc DBA Skelton Business Equipment</v>
      </c>
      <c r="B5" s="9">
        <f>'8'!E4</f>
        <v>40</v>
      </c>
      <c r="C5" s="9">
        <f>AVERAGE(B5)</f>
        <v>40</v>
      </c>
      <c r="D5" s="10">
        <f>RANK(C5,$C$5:$C$11,0)</f>
        <v>1</v>
      </c>
    </row>
    <row r="6" spans="1:4" ht="16.5" customHeight="1" x14ac:dyDescent="0.2">
      <c r="A6" s="8" t="str">
        <f>'8'!A5:D5</f>
        <v>Laser Imaging</v>
      </c>
      <c r="B6" s="9">
        <f>'8'!E5</f>
        <v>36.799999999999997</v>
      </c>
      <c r="C6" s="9">
        <f t="shared" ref="C6:C7" si="0">AVERAGE(B6)</f>
        <v>36.799999999999997</v>
      </c>
      <c r="D6" s="10">
        <f t="shared" ref="D6:D11" si="1">RANK(C6,$C$5:$C$11,0)</f>
        <v>2</v>
      </c>
    </row>
    <row r="7" spans="1:4" ht="16.5" customHeight="1" x14ac:dyDescent="0.2">
      <c r="A7" s="8" t="str">
        <f>'8'!A6:D6</f>
        <v>Marimon Business Systems</v>
      </c>
      <c r="B7" s="9">
        <f>'8'!E6</f>
        <v>25.6</v>
      </c>
      <c r="C7" s="9">
        <f t="shared" si="0"/>
        <v>25.6</v>
      </c>
      <c r="D7" s="10">
        <f t="shared" si="1"/>
        <v>5</v>
      </c>
    </row>
    <row r="8" spans="1:4" x14ac:dyDescent="0.2">
      <c r="A8" s="8" t="str">
        <f>'8'!A7:D7</f>
        <v>Office Systems of Texas</v>
      </c>
      <c r="B8" s="9">
        <f>'8'!E7</f>
        <v>32</v>
      </c>
      <c r="C8" s="9">
        <f t="shared" ref="C8:C11" si="2">AVERAGE(B8)</f>
        <v>32</v>
      </c>
      <c r="D8" s="10">
        <f t="shared" si="1"/>
        <v>4</v>
      </c>
    </row>
    <row r="9" spans="1:4" x14ac:dyDescent="0.2">
      <c r="A9" s="8" t="str">
        <f>'8'!A8:D8</f>
        <v>REDE, Inc</v>
      </c>
      <c r="B9" s="9">
        <f>'8'!E8</f>
        <v>17.600000000000001</v>
      </c>
      <c r="C9" s="9">
        <f t="shared" si="2"/>
        <v>17.600000000000001</v>
      </c>
      <c r="D9" s="10">
        <f t="shared" si="1"/>
        <v>6</v>
      </c>
    </row>
    <row r="10" spans="1:4" x14ac:dyDescent="0.2">
      <c r="A10" s="8" t="str">
        <f>'8'!A9:D9</f>
        <v>Ricoh</v>
      </c>
      <c r="B10" s="9">
        <f>'8'!E9</f>
        <v>17.600000000000001</v>
      </c>
      <c r="C10" s="9">
        <f t="shared" si="2"/>
        <v>17.600000000000001</v>
      </c>
      <c r="D10" s="10">
        <f t="shared" si="1"/>
        <v>6</v>
      </c>
    </row>
    <row r="11" spans="1:4" x14ac:dyDescent="0.2">
      <c r="A11" s="8" t="str">
        <f>'8'!A10:D10</f>
        <v>Xerox / Xerow</v>
      </c>
      <c r="B11" s="9">
        <f>'8'!E10</f>
        <v>32.799999999999997</v>
      </c>
      <c r="C11" s="9">
        <f t="shared" si="2"/>
        <v>32.799999999999997</v>
      </c>
      <c r="D11" s="10">
        <f t="shared" si="1"/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N11" sqref="N11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9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6.25" customHeight="1" x14ac:dyDescent="0.2">
      <c r="A2" s="77" t="str">
        <f>Technical!A2</f>
        <v>RFP730-16091 Copier Service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11" t="str">
        <f>Technical!I4</f>
        <v>Evaluator 8</v>
      </c>
      <c r="J4" s="5" t="s">
        <v>2</v>
      </c>
      <c r="K4" s="31" t="s">
        <v>20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JBCR, Inc DBA Skelton Business Equipment</v>
      </c>
      <c r="B5" s="9">
        <f>Technical!B5</f>
        <v>40</v>
      </c>
      <c r="C5" s="9">
        <f>Technical!C5</f>
        <v>52.800000000000004</v>
      </c>
      <c r="D5" s="9">
        <f>Technical!D5</f>
        <v>44</v>
      </c>
      <c r="E5" s="9">
        <f>Technical!E5</f>
        <v>42.4</v>
      </c>
      <c r="F5" s="9">
        <f>Technical!F5</f>
        <v>48</v>
      </c>
      <c r="G5" s="9">
        <f>Technical!G5</f>
        <v>40.799999999999997</v>
      </c>
      <c r="H5" s="9">
        <f>Technical!H5</f>
        <v>50.4</v>
      </c>
      <c r="I5" s="9">
        <f>Technical!I5</f>
        <v>46</v>
      </c>
      <c r="J5" s="9">
        <f>AVERAGE(B5:I5)</f>
        <v>45.55</v>
      </c>
      <c r="K5" s="32">
        <f>'Non-Technical'!C5</f>
        <v>40</v>
      </c>
      <c r="L5" s="9">
        <f t="shared" ref="L5:L7" si="0">J5+K5</f>
        <v>85.55</v>
      </c>
      <c r="M5" s="10">
        <f>RANK(L5,$L$5:$L$11,0)</f>
        <v>1</v>
      </c>
    </row>
    <row r="6" spans="1:13" ht="16.5" customHeight="1" x14ac:dyDescent="0.2">
      <c r="A6" s="8" t="str">
        <f>'8'!A5:D5</f>
        <v>Laser Imaging</v>
      </c>
      <c r="B6" s="9">
        <f>Technical!B6</f>
        <v>48</v>
      </c>
      <c r="C6" s="9">
        <f>Technical!C6</f>
        <v>42</v>
      </c>
      <c r="D6" s="9">
        <f>Technical!D6</f>
        <v>41.6</v>
      </c>
      <c r="E6" s="9">
        <f>Technical!E6</f>
        <v>44</v>
      </c>
      <c r="F6" s="9">
        <f>Technical!F6</f>
        <v>32</v>
      </c>
      <c r="G6" s="9">
        <f>Technical!G6</f>
        <v>36</v>
      </c>
      <c r="H6" s="9">
        <f>Technical!H6</f>
        <v>51.2</v>
      </c>
      <c r="I6" s="9">
        <f>Technical!I6</f>
        <v>54.4</v>
      </c>
      <c r="J6" s="9">
        <f>AVERAGE(B6:I6)</f>
        <v>43.65</v>
      </c>
      <c r="K6" s="32">
        <f>'Non-Technical'!C6</f>
        <v>36.799999999999997</v>
      </c>
      <c r="L6" s="9">
        <f t="shared" si="0"/>
        <v>80.449999999999989</v>
      </c>
      <c r="M6" s="10">
        <f t="shared" ref="M6:M11" si="1">RANK(L6,$L$5:$L$11,0)</f>
        <v>3</v>
      </c>
    </row>
    <row r="7" spans="1:13" ht="16.5" customHeight="1" x14ac:dyDescent="0.2">
      <c r="A7" s="8" t="str">
        <f>'8'!A6:D6</f>
        <v>Marimon Business Systems</v>
      </c>
      <c r="B7" s="9">
        <f>Technical!B7</f>
        <v>40</v>
      </c>
      <c r="C7" s="9">
        <f>Technical!C7</f>
        <v>57.599999999999994</v>
      </c>
      <c r="D7" s="9">
        <f>Technical!D7</f>
        <v>36</v>
      </c>
      <c r="E7" s="9">
        <f>Technical!E7</f>
        <v>44</v>
      </c>
      <c r="F7" s="9">
        <f>Technical!F7</f>
        <v>20</v>
      </c>
      <c r="G7" s="9">
        <f>Technical!G7</f>
        <v>48</v>
      </c>
      <c r="H7" s="9">
        <f>Technical!H7</f>
        <v>53.2</v>
      </c>
      <c r="I7" s="9">
        <f>Technical!I7</f>
        <v>46.8</v>
      </c>
      <c r="J7" s="9">
        <f>AVERAGE(B7:I7)</f>
        <v>43.2</v>
      </c>
      <c r="K7" s="32">
        <f>'Non-Technical'!C7</f>
        <v>25.6</v>
      </c>
      <c r="L7" s="9">
        <f t="shared" si="0"/>
        <v>68.800000000000011</v>
      </c>
      <c r="M7" s="10">
        <f t="shared" si="1"/>
        <v>5</v>
      </c>
    </row>
    <row r="8" spans="1:13" x14ac:dyDescent="0.2">
      <c r="A8" s="8" t="str">
        <f>'8'!A7:D7</f>
        <v>Office Systems of Texas</v>
      </c>
      <c r="B8" s="9">
        <f>Technical!B8</f>
        <v>32</v>
      </c>
      <c r="C8" s="9">
        <f>Technical!C8</f>
        <v>36</v>
      </c>
      <c r="D8" s="9">
        <f>Technical!D8</f>
        <v>48</v>
      </c>
      <c r="E8" s="9">
        <f>Technical!E8</f>
        <v>42.4</v>
      </c>
      <c r="F8" s="9">
        <f>Technical!F8</f>
        <v>36</v>
      </c>
      <c r="G8" s="9">
        <f>Technical!G8</f>
        <v>46</v>
      </c>
      <c r="H8" s="9">
        <f>Technical!H8</f>
        <v>47.2</v>
      </c>
      <c r="I8" s="9">
        <f>Technical!I8</f>
        <v>30.799999999999997</v>
      </c>
      <c r="J8" s="9">
        <f t="shared" ref="J8:J11" si="2">AVERAGE(B8:I8)</f>
        <v>39.800000000000004</v>
      </c>
      <c r="K8" s="32">
        <f>'Non-Technical'!C8</f>
        <v>32</v>
      </c>
      <c r="L8" s="9">
        <f t="shared" ref="L8:L11" si="3">J8+K8</f>
        <v>71.800000000000011</v>
      </c>
      <c r="M8" s="10">
        <f t="shared" si="1"/>
        <v>4</v>
      </c>
    </row>
    <row r="9" spans="1:13" x14ac:dyDescent="0.2">
      <c r="A9" s="8" t="str">
        <f>'8'!A8:D8</f>
        <v>REDE, Inc</v>
      </c>
      <c r="B9" s="9">
        <f>Technical!B9</f>
        <v>40</v>
      </c>
      <c r="C9" s="9">
        <f>Technical!C9</f>
        <v>48</v>
      </c>
      <c r="D9" s="9">
        <f>Technical!D9</f>
        <v>36</v>
      </c>
      <c r="E9" s="9">
        <f>Technical!E9</f>
        <v>42.4</v>
      </c>
      <c r="F9" s="9">
        <f>Technical!F9</f>
        <v>36</v>
      </c>
      <c r="G9" s="9">
        <f>Technical!G9</f>
        <v>39.200000000000003</v>
      </c>
      <c r="H9" s="9">
        <f>Technical!H9</f>
        <v>46</v>
      </c>
      <c r="I9" s="9">
        <f>Technical!I9</f>
        <v>31.6</v>
      </c>
      <c r="J9" s="9">
        <f t="shared" si="2"/>
        <v>39.900000000000006</v>
      </c>
      <c r="K9" s="32">
        <f>'Non-Technical'!C9</f>
        <v>17.600000000000001</v>
      </c>
      <c r="L9" s="9">
        <f t="shared" si="3"/>
        <v>57.500000000000007</v>
      </c>
      <c r="M9" s="10">
        <f t="shared" si="1"/>
        <v>7</v>
      </c>
    </row>
    <row r="10" spans="1:13" x14ac:dyDescent="0.2">
      <c r="A10" s="8" t="str">
        <f>'8'!A9:D9</f>
        <v>Ricoh</v>
      </c>
      <c r="B10" s="9">
        <f>Technical!B10</f>
        <v>52</v>
      </c>
      <c r="C10" s="9">
        <f>Technical!C10</f>
        <v>55.199999999999996</v>
      </c>
      <c r="D10" s="9">
        <f>Technical!D10</f>
        <v>42.8</v>
      </c>
      <c r="E10" s="9">
        <f>Technical!E10</f>
        <v>42.4</v>
      </c>
      <c r="F10" s="9">
        <f>Technical!F10</f>
        <v>60</v>
      </c>
      <c r="G10" s="9">
        <f>Technical!G10</f>
        <v>49.199999999999996</v>
      </c>
      <c r="H10" s="9">
        <f>Technical!H10</f>
        <v>54.4</v>
      </c>
      <c r="I10" s="9">
        <f>Technical!I10</f>
        <v>52.4</v>
      </c>
      <c r="J10" s="9">
        <f t="shared" si="2"/>
        <v>51.05</v>
      </c>
      <c r="K10" s="32">
        <f>'Non-Technical'!C10</f>
        <v>17.600000000000001</v>
      </c>
      <c r="L10" s="9">
        <f t="shared" si="3"/>
        <v>68.650000000000006</v>
      </c>
      <c r="M10" s="10">
        <f t="shared" si="1"/>
        <v>6</v>
      </c>
    </row>
    <row r="11" spans="1:13" x14ac:dyDescent="0.2">
      <c r="A11" s="8" t="str">
        <f>'8'!A10:D10</f>
        <v>Xerox / Xerow</v>
      </c>
      <c r="B11" s="9">
        <f>Technical!B11</f>
        <v>52</v>
      </c>
      <c r="C11" s="9">
        <f>Technical!C11</f>
        <v>60</v>
      </c>
      <c r="D11" s="9">
        <f>Technical!D11</f>
        <v>49.2</v>
      </c>
      <c r="E11" s="9">
        <f>Technical!E11</f>
        <v>54</v>
      </c>
      <c r="F11" s="9">
        <f>Technical!F11</f>
        <v>36</v>
      </c>
      <c r="G11" s="9">
        <f>Technical!G11</f>
        <v>54</v>
      </c>
      <c r="H11" s="9">
        <f>Technical!H11</f>
        <v>55.599999999999994</v>
      </c>
      <c r="I11" s="9">
        <f>Technical!I11</f>
        <v>55.2</v>
      </c>
      <c r="J11" s="9">
        <f t="shared" si="2"/>
        <v>51.999999999999993</v>
      </c>
      <c r="K11" s="32">
        <f>'Non-Technical'!C11</f>
        <v>32.799999999999997</v>
      </c>
      <c r="L11" s="9">
        <f t="shared" si="3"/>
        <v>84.799999999999983</v>
      </c>
      <c r="M11" s="10">
        <f t="shared" si="1"/>
        <v>2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tabSelected="1" workbookViewId="0">
      <selection activeCell="I20" sqref="I20"/>
    </sheetView>
  </sheetViews>
  <sheetFormatPr defaultRowHeight="12.75" x14ac:dyDescent="0.2"/>
  <cols>
    <col min="1" max="1" width="2" style="42" customWidth="1"/>
    <col min="2" max="2" width="38.5703125" style="42" customWidth="1"/>
    <col min="3" max="3" width="12" style="42" customWidth="1"/>
    <col min="4" max="5" width="10.7109375" style="42" customWidth="1"/>
    <col min="6" max="6" width="12.140625" style="42" customWidth="1"/>
    <col min="7" max="8" width="10.42578125" style="42" customWidth="1"/>
    <col min="9" max="9" width="11.42578125" style="42" customWidth="1"/>
    <col min="10" max="11" width="9" style="42" customWidth="1"/>
    <col min="12" max="16384" width="9.140625" style="42"/>
  </cols>
  <sheetData>
    <row r="1" spans="2:13" ht="15.75" x14ac:dyDescent="0.25">
      <c r="B1" s="92" t="s">
        <v>30</v>
      </c>
      <c r="C1" s="92"/>
      <c r="D1" s="92"/>
      <c r="E1" s="47" t="str">
        <f>[1]Cover!A6</f>
        <v>RFP730-16091 Copier Service</v>
      </c>
      <c r="F1" s="47"/>
      <c r="G1" s="47"/>
      <c r="H1" s="47"/>
      <c r="I1" s="47"/>
      <c r="J1" s="47"/>
      <c r="K1" s="47"/>
      <c r="L1" s="47"/>
      <c r="M1" s="47"/>
    </row>
    <row r="2" spans="2:13" ht="15.75" customHeight="1" x14ac:dyDescent="0.25">
      <c r="C2" s="47"/>
      <c r="D2" s="47"/>
      <c r="E2" s="47"/>
      <c r="F2" s="47"/>
      <c r="G2" s="47"/>
    </row>
    <row r="3" spans="2:13" ht="15" customHeight="1" x14ac:dyDescent="0.2">
      <c r="B3" s="48" t="s">
        <v>31</v>
      </c>
      <c r="C3" s="93" t="s">
        <v>32</v>
      </c>
      <c r="D3" s="93"/>
      <c r="E3" s="93"/>
      <c r="F3" s="93"/>
    </row>
    <row r="4" spans="2:13" ht="15" customHeight="1" x14ac:dyDescent="0.2">
      <c r="F4" s="49"/>
    </row>
    <row r="5" spans="2:13" ht="16.5" thickBot="1" x14ac:dyDescent="0.3">
      <c r="B5" s="49"/>
      <c r="C5" s="94" t="s">
        <v>33</v>
      </c>
      <c r="D5" s="94"/>
      <c r="E5" s="94"/>
      <c r="F5" s="94" t="s">
        <v>14</v>
      </c>
      <c r="G5" s="94"/>
      <c r="H5" s="94"/>
      <c r="I5" s="94" t="s">
        <v>15</v>
      </c>
      <c r="J5" s="94"/>
      <c r="K5" s="94"/>
    </row>
    <row r="6" spans="2:13" ht="98.25" customHeight="1" x14ac:dyDescent="0.2">
      <c r="B6" s="50"/>
      <c r="C6" s="95" t="s">
        <v>50</v>
      </c>
      <c r="D6" s="96"/>
      <c r="E6" s="97"/>
      <c r="F6" s="95" t="s">
        <v>34</v>
      </c>
      <c r="G6" s="96"/>
      <c r="H6" s="97"/>
      <c r="I6" s="95" t="s">
        <v>35</v>
      </c>
      <c r="J6" s="96"/>
      <c r="K6" s="97"/>
      <c r="L6" s="51" t="s">
        <v>36</v>
      </c>
    </row>
    <row r="7" spans="2:13" x14ac:dyDescent="0.2">
      <c r="B7" s="52" t="s">
        <v>12</v>
      </c>
      <c r="C7" s="53" t="s">
        <v>37</v>
      </c>
      <c r="D7" s="54" t="s">
        <v>38</v>
      </c>
      <c r="E7" s="55" t="s">
        <v>39</v>
      </c>
      <c r="F7" s="56" t="s">
        <v>37</v>
      </c>
      <c r="G7" s="57" t="s">
        <v>38</v>
      </c>
      <c r="H7" s="58" t="s">
        <v>39</v>
      </c>
      <c r="I7" s="56" t="s">
        <v>37</v>
      </c>
      <c r="J7" s="57" t="s">
        <v>38</v>
      </c>
      <c r="K7" s="58" t="s">
        <v>39</v>
      </c>
      <c r="L7" s="59"/>
    </row>
    <row r="8" spans="2:13" x14ac:dyDescent="0.2">
      <c r="B8" s="60" t="str">
        <f>'[1]RFP Submittal'!A4</f>
        <v>JBCR, Inc DBA Skelton Business Equipment</v>
      </c>
      <c r="C8" s="61"/>
      <c r="D8" s="62">
        <v>8</v>
      </c>
      <c r="E8" s="63">
        <f>C8*D8</f>
        <v>0</v>
      </c>
      <c r="F8" s="64"/>
      <c r="G8" s="65">
        <v>8</v>
      </c>
      <c r="H8" s="66">
        <f>F8*G8</f>
        <v>0</v>
      </c>
      <c r="I8" s="64"/>
      <c r="J8" s="65">
        <v>4</v>
      </c>
      <c r="K8" s="66">
        <f>I8*J8</f>
        <v>0</v>
      </c>
      <c r="L8" s="67">
        <f>K8+H8+E8</f>
        <v>0</v>
      </c>
    </row>
    <row r="9" spans="2:13" x14ac:dyDescent="0.2">
      <c r="B9" s="60" t="str">
        <f>'[1]RFP Submittal'!A5</f>
        <v>Laser Imaging</v>
      </c>
      <c r="C9" s="61"/>
      <c r="D9" s="62">
        <v>8</v>
      </c>
      <c r="E9" s="63">
        <f t="shared" ref="E9:E14" si="0">C9*D9</f>
        <v>0</v>
      </c>
      <c r="F9" s="64"/>
      <c r="G9" s="65">
        <v>8</v>
      </c>
      <c r="H9" s="66">
        <f t="shared" ref="H9:H14" si="1">F9*G9</f>
        <v>0</v>
      </c>
      <c r="I9" s="64"/>
      <c r="J9" s="65">
        <v>4</v>
      </c>
      <c r="K9" s="66">
        <f t="shared" ref="K9:K14" si="2">I9*J9</f>
        <v>0</v>
      </c>
      <c r="L9" s="67">
        <f t="shared" ref="L9:L14" si="3">K9+H9+E9</f>
        <v>0</v>
      </c>
    </row>
    <row r="10" spans="2:13" x14ac:dyDescent="0.2">
      <c r="B10" s="60" t="str">
        <f>'[1]RFP Submittal'!A6</f>
        <v>Marimon Business Systems</v>
      </c>
      <c r="C10" s="61"/>
      <c r="D10" s="62">
        <v>8</v>
      </c>
      <c r="E10" s="63">
        <f t="shared" si="0"/>
        <v>0</v>
      </c>
      <c r="F10" s="64"/>
      <c r="G10" s="65">
        <v>8</v>
      </c>
      <c r="H10" s="66">
        <f t="shared" si="1"/>
        <v>0</v>
      </c>
      <c r="I10" s="64"/>
      <c r="J10" s="65">
        <v>4</v>
      </c>
      <c r="K10" s="66">
        <f t="shared" si="2"/>
        <v>0</v>
      </c>
      <c r="L10" s="67">
        <f t="shared" si="3"/>
        <v>0</v>
      </c>
    </row>
    <row r="11" spans="2:13" x14ac:dyDescent="0.2">
      <c r="B11" s="60" t="str">
        <f>'[1]RFP Submittal'!A7</f>
        <v>Office Systems of Texas</v>
      </c>
      <c r="C11" s="61"/>
      <c r="D11" s="62">
        <v>8</v>
      </c>
      <c r="E11" s="63">
        <f t="shared" si="0"/>
        <v>0</v>
      </c>
      <c r="F11" s="64"/>
      <c r="G11" s="65">
        <v>8</v>
      </c>
      <c r="H11" s="66">
        <f t="shared" si="1"/>
        <v>0</v>
      </c>
      <c r="I11" s="64"/>
      <c r="J11" s="65">
        <v>4</v>
      </c>
      <c r="K11" s="66">
        <f t="shared" si="2"/>
        <v>0</v>
      </c>
      <c r="L11" s="67">
        <f t="shared" si="3"/>
        <v>0</v>
      </c>
    </row>
    <row r="12" spans="2:13" x14ac:dyDescent="0.2">
      <c r="B12" s="60" t="str">
        <f>'[1]RFP Submittal'!A8</f>
        <v>REDE, Inc</v>
      </c>
      <c r="C12" s="61"/>
      <c r="D12" s="62">
        <v>8</v>
      </c>
      <c r="E12" s="63">
        <f t="shared" si="0"/>
        <v>0</v>
      </c>
      <c r="F12" s="64"/>
      <c r="G12" s="65">
        <v>8</v>
      </c>
      <c r="H12" s="66">
        <f t="shared" si="1"/>
        <v>0</v>
      </c>
      <c r="I12" s="64"/>
      <c r="J12" s="65">
        <v>4</v>
      </c>
      <c r="K12" s="66">
        <f t="shared" si="2"/>
        <v>0</v>
      </c>
      <c r="L12" s="67">
        <f t="shared" si="3"/>
        <v>0</v>
      </c>
    </row>
    <row r="13" spans="2:13" x14ac:dyDescent="0.2">
      <c r="B13" s="60" t="str">
        <f>'[1]RFP Submittal'!A9</f>
        <v>Ricoh</v>
      </c>
      <c r="C13" s="61"/>
      <c r="D13" s="62">
        <v>8</v>
      </c>
      <c r="E13" s="63">
        <f t="shared" si="0"/>
        <v>0</v>
      </c>
      <c r="F13" s="64"/>
      <c r="G13" s="65">
        <v>8</v>
      </c>
      <c r="H13" s="66">
        <f t="shared" si="1"/>
        <v>0</v>
      </c>
      <c r="I13" s="64"/>
      <c r="J13" s="65">
        <v>4</v>
      </c>
      <c r="K13" s="66">
        <f t="shared" si="2"/>
        <v>0</v>
      </c>
      <c r="L13" s="67">
        <f t="shared" si="3"/>
        <v>0</v>
      </c>
    </row>
    <row r="14" spans="2:13" x14ac:dyDescent="0.2">
      <c r="B14" s="60" t="str">
        <f>'[1]RFP Submittal'!A10</f>
        <v>Xerox / Xerow</v>
      </c>
      <c r="C14" s="61"/>
      <c r="D14" s="62">
        <v>8</v>
      </c>
      <c r="E14" s="63">
        <f t="shared" si="0"/>
        <v>0</v>
      </c>
      <c r="F14" s="64"/>
      <c r="G14" s="65">
        <v>8</v>
      </c>
      <c r="H14" s="66">
        <f t="shared" si="1"/>
        <v>0</v>
      </c>
      <c r="I14" s="64"/>
      <c r="J14" s="65">
        <v>4</v>
      </c>
      <c r="K14" s="66">
        <f t="shared" si="2"/>
        <v>0</v>
      </c>
      <c r="L14" s="67">
        <f t="shared" si="3"/>
        <v>0</v>
      </c>
    </row>
    <row r="15" spans="2:13" x14ac:dyDescent="0.2"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2:13" x14ac:dyDescent="0.2">
      <c r="B16" s="84" t="s">
        <v>40</v>
      </c>
      <c r="C16" s="84"/>
      <c r="D16" s="84"/>
      <c r="E16" s="84"/>
      <c r="F16" s="68"/>
      <c r="G16" s="68" t="s">
        <v>41</v>
      </c>
      <c r="H16" s="68"/>
      <c r="I16" s="68"/>
      <c r="J16" s="68"/>
      <c r="K16" s="68"/>
      <c r="L16" s="68"/>
    </row>
    <row r="17" spans="2:12" x14ac:dyDescent="0.2">
      <c r="B17" s="84"/>
      <c r="C17" s="84"/>
      <c r="D17" s="84"/>
      <c r="E17" s="84"/>
      <c r="F17" s="68"/>
      <c r="G17" s="68" t="s">
        <v>42</v>
      </c>
      <c r="H17" s="68"/>
      <c r="I17" s="68"/>
      <c r="J17" s="68"/>
      <c r="K17" s="68"/>
      <c r="L17" s="68"/>
    </row>
    <row r="18" spans="2:12" x14ac:dyDescent="0.2">
      <c r="B18" s="84"/>
      <c r="C18" s="84"/>
      <c r="D18" s="84"/>
      <c r="E18" s="84"/>
      <c r="F18" s="68"/>
      <c r="G18" s="68"/>
      <c r="H18" s="68"/>
      <c r="I18" s="68"/>
      <c r="J18" s="68"/>
      <c r="K18" s="68"/>
      <c r="L18" s="68"/>
    </row>
    <row r="19" spans="2:12" ht="13.5" thickBot="1" x14ac:dyDescent="0.25">
      <c r="B19" s="85"/>
      <c r="C19" s="85"/>
      <c r="D19" s="85"/>
      <c r="E19" s="85"/>
      <c r="F19" s="68"/>
      <c r="G19" s="68"/>
      <c r="H19" s="68"/>
      <c r="I19" s="68"/>
      <c r="J19" s="68"/>
      <c r="K19" s="68"/>
      <c r="L19" s="68"/>
    </row>
    <row r="20" spans="2:12" ht="13.5" thickTop="1" x14ac:dyDescent="0.2">
      <c r="B20" s="86" t="s">
        <v>43</v>
      </c>
      <c r="C20" s="87"/>
      <c r="D20" s="87"/>
      <c r="E20" s="88"/>
      <c r="F20" s="68"/>
      <c r="G20" s="68"/>
      <c r="H20" s="68"/>
      <c r="I20" s="68"/>
      <c r="J20" s="68"/>
      <c r="K20" s="68"/>
      <c r="L20" s="68"/>
    </row>
    <row r="21" spans="2:12" x14ac:dyDescent="0.2">
      <c r="B21" s="89" t="s">
        <v>44</v>
      </c>
      <c r="C21" s="90"/>
      <c r="D21" s="90"/>
      <c r="E21" s="91"/>
      <c r="F21" s="68"/>
      <c r="G21" s="68"/>
      <c r="H21" s="68"/>
      <c r="I21" s="68"/>
      <c r="J21" s="68"/>
      <c r="K21" s="68"/>
      <c r="L21" s="68"/>
    </row>
    <row r="22" spans="2:12" x14ac:dyDescent="0.2">
      <c r="B22" s="78" t="s">
        <v>45</v>
      </c>
      <c r="C22" s="79"/>
      <c r="D22" s="79"/>
      <c r="E22" s="80"/>
      <c r="F22" s="68"/>
      <c r="G22" s="68"/>
      <c r="H22" s="68"/>
      <c r="I22" s="68"/>
      <c r="J22" s="68"/>
      <c r="K22" s="68"/>
      <c r="L22" s="68"/>
    </row>
    <row r="23" spans="2:12" x14ac:dyDescent="0.2">
      <c r="B23" s="78" t="s">
        <v>46</v>
      </c>
      <c r="C23" s="79"/>
      <c r="D23" s="79"/>
      <c r="E23" s="80"/>
      <c r="F23" s="68"/>
      <c r="G23" s="68"/>
      <c r="H23" s="68"/>
      <c r="I23" s="68"/>
      <c r="J23" s="68"/>
      <c r="K23" s="68"/>
      <c r="L23" s="68"/>
    </row>
    <row r="24" spans="2:12" x14ac:dyDescent="0.2">
      <c r="B24" s="78" t="s">
        <v>47</v>
      </c>
      <c r="C24" s="79"/>
      <c r="D24" s="79"/>
      <c r="E24" s="80"/>
      <c r="F24" s="68"/>
      <c r="G24" s="68"/>
      <c r="H24" s="68"/>
      <c r="I24" s="68"/>
      <c r="J24" s="68"/>
      <c r="K24" s="68"/>
      <c r="L24" s="68"/>
    </row>
    <row r="25" spans="2:12" x14ac:dyDescent="0.2">
      <c r="B25" s="78" t="s">
        <v>48</v>
      </c>
      <c r="C25" s="79"/>
      <c r="D25" s="79"/>
      <c r="E25" s="80"/>
      <c r="F25" s="68"/>
      <c r="G25" s="68"/>
      <c r="H25" s="68"/>
      <c r="I25" s="68"/>
      <c r="J25" s="68"/>
      <c r="K25" s="68"/>
      <c r="L25" s="68"/>
    </row>
    <row r="26" spans="2:12" ht="13.5" thickBot="1" x14ac:dyDescent="0.25">
      <c r="B26" s="81" t="s">
        <v>49</v>
      </c>
      <c r="C26" s="82"/>
      <c r="D26" s="82"/>
      <c r="E26" s="83"/>
      <c r="F26" s="68"/>
      <c r="G26" s="68"/>
      <c r="H26" s="68"/>
      <c r="I26" s="68"/>
      <c r="J26" s="68"/>
      <c r="K26" s="68"/>
      <c r="L26" s="68"/>
    </row>
    <row r="27" spans="2:12" ht="13.5" thickTop="1" x14ac:dyDescent="0.2"/>
  </sheetData>
  <mergeCells count="16">
    <mergeCell ref="C6:E6"/>
    <mergeCell ref="F6:H6"/>
    <mergeCell ref="I6:K6"/>
    <mergeCell ref="B1:D1"/>
    <mergeCell ref="C3:F3"/>
    <mergeCell ref="C5:E5"/>
    <mergeCell ref="F5:H5"/>
    <mergeCell ref="I5:K5"/>
    <mergeCell ref="B25:E25"/>
    <mergeCell ref="B26:E26"/>
    <mergeCell ref="B16:E19"/>
    <mergeCell ref="B20:E20"/>
    <mergeCell ref="B21:E21"/>
    <mergeCell ref="B22:E22"/>
    <mergeCell ref="B23:E23"/>
    <mergeCell ref="B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14"/>
      <c r="B2" s="13"/>
      <c r="C2" s="71" t="s">
        <v>6</v>
      </c>
      <c r="D2" s="71"/>
      <c r="E2" s="71"/>
      <c r="F2" s="71"/>
      <c r="G2" s="71"/>
      <c r="H2" s="12"/>
    </row>
    <row r="3" spans="1:8" ht="15" x14ac:dyDescent="0.25">
      <c r="A3" s="72" t="s">
        <v>12</v>
      </c>
      <c r="B3" s="72"/>
      <c r="C3" s="72"/>
      <c r="D3" s="72"/>
      <c r="E3" s="15" t="s">
        <v>13</v>
      </c>
      <c r="F3" s="33" t="s">
        <v>14</v>
      </c>
      <c r="G3" s="33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36">
        <v>0</v>
      </c>
      <c r="F4" s="36">
        <v>35.200000000000003</v>
      </c>
      <c r="G4" s="36">
        <v>17.600000000000001</v>
      </c>
      <c r="H4" s="29">
        <f>SUM(E4:G4)</f>
        <v>52.800000000000004</v>
      </c>
    </row>
    <row r="5" spans="1:8" x14ac:dyDescent="0.2">
      <c r="A5" s="69" t="s">
        <v>23</v>
      </c>
      <c r="B5" s="69"/>
      <c r="C5" s="69"/>
      <c r="D5" s="69"/>
      <c r="E5" s="36">
        <v>0</v>
      </c>
      <c r="F5" s="36">
        <v>28</v>
      </c>
      <c r="G5" s="36">
        <v>14</v>
      </c>
      <c r="H5" s="29">
        <f>SUM(E5:G5)</f>
        <v>42</v>
      </c>
    </row>
    <row r="6" spans="1:8" x14ac:dyDescent="0.2">
      <c r="A6" s="69" t="s">
        <v>24</v>
      </c>
      <c r="B6" s="69"/>
      <c r="C6" s="69"/>
      <c r="D6" s="69"/>
      <c r="E6" s="36">
        <v>0</v>
      </c>
      <c r="F6" s="36">
        <v>38.4</v>
      </c>
      <c r="G6" s="36">
        <v>19.2</v>
      </c>
      <c r="H6" s="29">
        <f>SUM(E6:G6)</f>
        <v>57.599999999999994</v>
      </c>
    </row>
    <row r="7" spans="1:8" x14ac:dyDescent="0.2">
      <c r="A7" s="69" t="s">
        <v>25</v>
      </c>
      <c r="B7" s="69"/>
      <c r="C7" s="69"/>
      <c r="D7" s="69"/>
      <c r="E7" s="36">
        <v>0</v>
      </c>
      <c r="F7" s="36">
        <v>24</v>
      </c>
      <c r="G7" s="36">
        <v>12</v>
      </c>
      <c r="H7" s="29">
        <f t="shared" ref="H7:H10" si="0">SUM(E7:G7)</f>
        <v>36</v>
      </c>
    </row>
    <row r="8" spans="1:8" x14ac:dyDescent="0.2">
      <c r="A8" s="69" t="s">
        <v>26</v>
      </c>
      <c r="B8" s="69"/>
      <c r="C8" s="69"/>
      <c r="D8" s="69"/>
      <c r="E8" s="36">
        <v>0</v>
      </c>
      <c r="F8" s="36">
        <v>32</v>
      </c>
      <c r="G8" s="36">
        <v>16</v>
      </c>
      <c r="H8" s="29">
        <f t="shared" si="0"/>
        <v>48</v>
      </c>
    </row>
    <row r="9" spans="1:8" x14ac:dyDescent="0.2">
      <c r="A9" s="69" t="s">
        <v>27</v>
      </c>
      <c r="B9" s="69"/>
      <c r="C9" s="69"/>
      <c r="D9" s="69"/>
      <c r="E9" s="36">
        <v>0</v>
      </c>
      <c r="F9" s="36">
        <v>36.799999999999997</v>
      </c>
      <c r="G9" s="36">
        <v>18.399999999999999</v>
      </c>
      <c r="H9" s="29">
        <f t="shared" si="0"/>
        <v>55.199999999999996</v>
      </c>
    </row>
    <row r="10" spans="1:8" x14ac:dyDescent="0.2">
      <c r="A10" s="69" t="s">
        <v>28</v>
      </c>
      <c r="B10" s="69"/>
      <c r="C10" s="69"/>
      <c r="D10" s="69"/>
      <c r="E10" s="36">
        <v>0</v>
      </c>
      <c r="F10" s="36">
        <v>40</v>
      </c>
      <c r="G10" s="36">
        <v>20</v>
      </c>
      <c r="H10" s="29">
        <f t="shared" si="0"/>
        <v>60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14"/>
      <c r="B2" s="13"/>
      <c r="C2" s="71" t="s">
        <v>7</v>
      </c>
      <c r="D2" s="71"/>
      <c r="E2" s="71"/>
      <c r="F2" s="71"/>
      <c r="G2" s="71"/>
      <c r="H2" s="12"/>
    </row>
    <row r="3" spans="1:8" ht="15" x14ac:dyDescent="0.25">
      <c r="A3" s="72" t="s">
        <v>12</v>
      </c>
      <c r="B3" s="72"/>
      <c r="C3" s="72"/>
      <c r="D3" s="72"/>
      <c r="E3" s="15" t="s">
        <v>13</v>
      </c>
      <c r="F3" s="30" t="s">
        <v>14</v>
      </c>
      <c r="G3" s="30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37">
        <v>0</v>
      </c>
      <c r="F4" s="37">
        <v>32</v>
      </c>
      <c r="G4" s="37">
        <v>12</v>
      </c>
      <c r="H4" s="29">
        <f>SUM(E4:G4)</f>
        <v>44</v>
      </c>
    </row>
    <row r="5" spans="1:8" x14ac:dyDescent="0.2">
      <c r="A5" s="69" t="s">
        <v>23</v>
      </c>
      <c r="B5" s="69"/>
      <c r="C5" s="69"/>
      <c r="D5" s="69"/>
      <c r="E5" s="37">
        <v>0</v>
      </c>
      <c r="F5" s="37">
        <v>33.6</v>
      </c>
      <c r="G5" s="37">
        <v>8</v>
      </c>
      <c r="H5" s="29">
        <f>SUM(E5:G5)</f>
        <v>41.6</v>
      </c>
    </row>
    <row r="6" spans="1:8" x14ac:dyDescent="0.2">
      <c r="A6" s="69" t="s">
        <v>24</v>
      </c>
      <c r="B6" s="69"/>
      <c r="C6" s="69"/>
      <c r="D6" s="69"/>
      <c r="E6" s="37">
        <v>0</v>
      </c>
      <c r="F6" s="37">
        <v>24</v>
      </c>
      <c r="G6" s="37">
        <v>12</v>
      </c>
      <c r="H6" s="29">
        <f>SUM(E6:G6)</f>
        <v>36</v>
      </c>
    </row>
    <row r="7" spans="1:8" x14ac:dyDescent="0.2">
      <c r="A7" s="69" t="s">
        <v>25</v>
      </c>
      <c r="B7" s="69"/>
      <c r="C7" s="69"/>
      <c r="D7" s="69"/>
      <c r="E7" s="37">
        <v>0</v>
      </c>
      <c r="F7" s="37">
        <v>32</v>
      </c>
      <c r="G7" s="37">
        <v>16</v>
      </c>
      <c r="H7" s="29">
        <f t="shared" ref="H7:H10" si="0">SUM(E7:G7)</f>
        <v>48</v>
      </c>
    </row>
    <row r="8" spans="1:8" x14ac:dyDescent="0.2">
      <c r="A8" s="69" t="s">
        <v>26</v>
      </c>
      <c r="B8" s="69"/>
      <c r="C8" s="69"/>
      <c r="D8" s="69"/>
      <c r="E8" s="37">
        <v>0</v>
      </c>
      <c r="F8" s="37">
        <v>24</v>
      </c>
      <c r="G8" s="37">
        <v>12</v>
      </c>
      <c r="H8" s="29">
        <f t="shared" si="0"/>
        <v>36</v>
      </c>
    </row>
    <row r="9" spans="1:8" x14ac:dyDescent="0.2">
      <c r="A9" s="69" t="s">
        <v>27</v>
      </c>
      <c r="B9" s="69"/>
      <c r="C9" s="69"/>
      <c r="D9" s="69"/>
      <c r="E9" s="37">
        <v>0</v>
      </c>
      <c r="F9" s="37">
        <v>28</v>
      </c>
      <c r="G9" s="37">
        <v>14.8</v>
      </c>
      <c r="H9" s="29">
        <f t="shared" si="0"/>
        <v>42.8</v>
      </c>
    </row>
    <row r="10" spans="1:8" x14ac:dyDescent="0.2">
      <c r="A10" s="69" t="s">
        <v>28</v>
      </c>
      <c r="B10" s="69"/>
      <c r="C10" s="69"/>
      <c r="D10" s="69"/>
      <c r="E10" s="37">
        <v>0</v>
      </c>
      <c r="F10" s="37">
        <v>32</v>
      </c>
      <c r="G10" s="37">
        <v>17.2</v>
      </c>
      <c r="H10" s="29">
        <f t="shared" si="0"/>
        <v>49.2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21"/>
      <c r="B2" s="20"/>
      <c r="C2" s="71" t="s">
        <v>8</v>
      </c>
      <c r="D2" s="71"/>
      <c r="E2" s="71"/>
      <c r="F2" s="71"/>
      <c r="G2" s="71"/>
      <c r="H2" s="19"/>
    </row>
    <row r="3" spans="1:8" ht="15" x14ac:dyDescent="0.25">
      <c r="A3" s="73" t="s">
        <v>12</v>
      </c>
      <c r="B3" s="73"/>
      <c r="C3" s="73"/>
      <c r="D3" s="73"/>
      <c r="E3" s="15" t="s">
        <v>13</v>
      </c>
      <c r="F3" s="30" t="s">
        <v>14</v>
      </c>
      <c r="G3" s="30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40">
        <v>0</v>
      </c>
      <c r="F4" s="40">
        <v>28.8</v>
      </c>
      <c r="G4" s="40">
        <v>13.6</v>
      </c>
      <c r="H4" s="29">
        <f>SUM(E4:G4)</f>
        <v>42.4</v>
      </c>
    </row>
    <row r="5" spans="1:8" x14ac:dyDescent="0.2">
      <c r="A5" s="69" t="s">
        <v>23</v>
      </c>
      <c r="B5" s="69"/>
      <c r="C5" s="69"/>
      <c r="D5" s="69"/>
      <c r="E5" s="40">
        <v>0</v>
      </c>
      <c r="F5" s="40">
        <v>30.4</v>
      </c>
      <c r="G5" s="40">
        <v>13.6</v>
      </c>
      <c r="H5" s="29">
        <f>SUM(E5:G5)</f>
        <v>44</v>
      </c>
    </row>
    <row r="6" spans="1:8" x14ac:dyDescent="0.2">
      <c r="A6" s="69" t="s">
        <v>24</v>
      </c>
      <c r="B6" s="69"/>
      <c r="C6" s="69"/>
      <c r="D6" s="69"/>
      <c r="E6" s="40">
        <v>0</v>
      </c>
      <c r="F6" s="40">
        <v>30.4</v>
      </c>
      <c r="G6" s="40">
        <v>13.6</v>
      </c>
      <c r="H6" s="29">
        <f>SUM(E6:G6)</f>
        <v>44</v>
      </c>
    </row>
    <row r="7" spans="1:8" x14ac:dyDescent="0.2">
      <c r="A7" s="69" t="s">
        <v>25</v>
      </c>
      <c r="B7" s="69"/>
      <c r="C7" s="69"/>
      <c r="D7" s="69"/>
      <c r="E7" s="40">
        <v>0</v>
      </c>
      <c r="F7" s="40">
        <v>28.8</v>
      </c>
      <c r="G7" s="40">
        <v>13.6</v>
      </c>
      <c r="H7" s="29">
        <f t="shared" ref="H7:H10" si="0">SUM(E7:G7)</f>
        <v>42.4</v>
      </c>
    </row>
    <row r="8" spans="1:8" x14ac:dyDescent="0.2">
      <c r="A8" s="69" t="s">
        <v>26</v>
      </c>
      <c r="B8" s="69"/>
      <c r="C8" s="69"/>
      <c r="D8" s="69"/>
      <c r="E8" s="40">
        <v>0</v>
      </c>
      <c r="F8" s="40">
        <v>28.8</v>
      </c>
      <c r="G8" s="40">
        <v>13.6</v>
      </c>
      <c r="H8" s="29">
        <f t="shared" si="0"/>
        <v>42.4</v>
      </c>
    </row>
    <row r="9" spans="1:8" x14ac:dyDescent="0.2">
      <c r="A9" s="69" t="s">
        <v>27</v>
      </c>
      <c r="B9" s="69"/>
      <c r="C9" s="69"/>
      <c r="D9" s="69"/>
      <c r="E9" s="40">
        <v>0</v>
      </c>
      <c r="F9" s="40">
        <v>28.8</v>
      </c>
      <c r="G9" s="40">
        <v>13.6</v>
      </c>
      <c r="H9" s="29">
        <f t="shared" si="0"/>
        <v>42.4</v>
      </c>
    </row>
    <row r="10" spans="1:8" x14ac:dyDescent="0.2">
      <c r="A10" s="69" t="s">
        <v>28</v>
      </c>
      <c r="B10" s="69"/>
      <c r="C10" s="69"/>
      <c r="D10" s="69"/>
      <c r="E10" s="40">
        <v>0</v>
      </c>
      <c r="F10" s="40">
        <v>36</v>
      </c>
      <c r="G10" s="40">
        <v>18</v>
      </c>
      <c r="H10" s="29">
        <f t="shared" si="0"/>
        <v>54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24"/>
      <c r="B2" s="23"/>
      <c r="C2" s="71" t="s">
        <v>9</v>
      </c>
      <c r="D2" s="71"/>
      <c r="E2" s="71"/>
      <c r="F2" s="71"/>
      <c r="G2" s="71"/>
      <c r="H2" s="22"/>
    </row>
    <row r="3" spans="1:8" ht="15" x14ac:dyDescent="0.25">
      <c r="A3" s="74" t="s">
        <v>12</v>
      </c>
      <c r="B3" s="74"/>
      <c r="C3" s="74"/>
      <c r="D3" s="74"/>
      <c r="E3" s="15" t="s">
        <v>13</v>
      </c>
      <c r="F3" s="30" t="s">
        <v>14</v>
      </c>
      <c r="G3" s="30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41">
        <v>0</v>
      </c>
      <c r="F4" s="41">
        <v>32</v>
      </c>
      <c r="G4" s="41">
        <v>16</v>
      </c>
      <c r="H4" s="29">
        <f>SUM(E4:G4)</f>
        <v>48</v>
      </c>
    </row>
    <row r="5" spans="1:8" x14ac:dyDescent="0.2">
      <c r="A5" s="69" t="s">
        <v>23</v>
      </c>
      <c r="B5" s="69"/>
      <c r="C5" s="69"/>
      <c r="D5" s="69"/>
      <c r="E5" s="41">
        <v>0</v>
      </c>
      <c r="F5" s="41">
        <v>24</v>
      </c>
      <c r="G5" s="41">
        <v>8</v>
      </c>
      <c r="H5" s="29">
        <f>SUM(E5:G5)</f>
        <v>32</v>
      </c>
    </row>
    <row r="6" spans="1:8" x14ac:dyDescent="0.2">
      <c r="A6" s="69" t="s">
        <v>24</v>
      </c>
      <c r="B6" s="69"/>
      <c r="C6" s="69"/>
      <c r="D6" s="69"/>
      <c r="E6" s="41">
        <v>0</v>
      </c>
      <c r="F6" s="41">
        <v>16</v>
      </c>
      <c r="G6" s="41">
        <v>4</v>
      </c>
      <c r="H6" s="29">
        <f>SUM(E6:G6)</f>
        <v>20</v>
      </c>
    </row>
    <row r="7" spans="1:8" x14ac:dyDescent="0.2">
      <c r="A7" s="69" t="s">
        <v>25</v>
      </c>
      <c r="B7" s="69"/>
      <c r="C7" s="69"/>
      <c r="D7" s="69"/>
      <c r="E7" s="41">
        <v>0</v>
      </c>
      <c r="F7" s="41">
        <v>24</v>
      </c>
      <c r="G7" s="41">
        <v>12</v>
      </c>
      <c r="H7" s="29">
        <f t="shared" ref="H7:H10" si="0">SUM(E7:G7)</f>
        <v>36</v>
      </c>
    </row>
    <row r="8" spans="1:8" x14ac:dyDescent="0.2">
      <c r="A8" s="69" t="s">
        <v>26</v>
      </c>
      <c r="B8" s="69"/>
      <c r="C8" s="69"/>
      <c r="D8" s="69"/>
      <c r="E8" s="41">
        <v>0</v>
      </c>
      <c r="F8" s="41">
        <v>24</v>
      </c>
      <c r="G8" s="41">
        <v>12</v>
      </c>
      <c r="H8" s="29">
        <f t="shared" si="0"/>
        <v>36</v>
      </c>
    </row>
    <row r="9" spans="1:8" x14ac:dyDescent="0.2">
      <c r="A9" s="69" t="s">
        <v>27</v>
      </c>
      <c r="B9" s="69"/>
      <c r="C9" s="69"/>
      <c r="D9" s="69"/>
      <c r="E9" s="41">
        <v>0</v>
      </c>
      <c r="F9" s="41">
        <v>40</v>
      </c>
      <c r="G9" s="41">
        <v>20</v>
      </c>
      <c r="H9" s="29">
        <f t="shared" si="0"/>
        <v>60</v>
      </c>
    </row>
    <row r="10" spans="1:8" x14ac:dyDescent="0.2">
      <c r="A10" s="69" t="s">
        <v>28</v>
      </c>
      <c r="B10" s="69"/>
      <c r="C10" s="69"/>
      <c r="D10" s="69"/>
      <c r="E10" s="41">
        <v>0</v>
      </c>
      <c r="F10" s="41">
        <v>24</v>
      </c>
      <c r="G10" s="41">
        <v>12</v>
      </c>
      <c r="H10" s="29">
        <f t="shared" si="0"/>
        <v>36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27"/>
      <c r="B2" s="26"/>
      <c r="C2" s="71" t="s">
        <v>10</v>
      </c>
      <c r="D2" s="71"/>
      <c r="E2" s="71"/>
      <c r="F2" s="71"/>
      <c r="G2" s="71"/>
      <c r="H2" s="25"/>
    </row>
    <row r="3" spans="1:8" ht="15" x14ac:dyDescent="0.25">
      <c r="A3" s="75" t="s">
        <v>12</v>
      </c>
      <c r="B3" s="75"/>
      <c r="C3" s="75"/>
      <c r="D3" s="75"/>
      <c r="E3" s="15" t="s">
        <v>13</v>
      </c>
      <c r="F3" s="30" t="s">
        <v>14</v>
      </c>
      <c r="G3" s="30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45">
        <v>0</v>
      </c>
      <c r="F4" s="45">
        <v>27.2</v>
      </c>
      <c r="G4" s="45">
        <v>13.6</v>
      </c>
      <c r="H4" s="29">
        <f>SUM(E4:G4)</f>
        <v>40.799999999999997</v>
      </c>
    </row>
    <row r="5" spans="1:8" x14ac:dyDescent="0.2">
      <c r="A5" s="69" t="s">
        <v>23</v>
      </c>
      <c r="B5" s="69"/>
      <c r="C5" s="69"/>
      <c r="D5" s="69"/>
      <c r="E5" s="45">
        <v>0</v>
      </c>
      <c r="F5" s="45">
        <v>24</v>
      </c>
      <c r="G5" s="45">
        <v>12</v>
      </c>
      <c r="H5" s="29">
        <f>SUM(E5:G5)</f>
        <v>36</v>
      </c>
    </row>
    <row r="6" spans="1:8" x14ac:dyDescent="0.2">
      <c r="A6" s="69" t="s">
        <v>24</v>
      </c>
      <c r="B6" s="69"/>
      <c r="C6" s="69"/>
      <c r="D6" s="69"/>
      <c r="E6" s="45">
        <v>0</v>
      </c>
      <c r="F6" s="45">
        <v>32</v>
      </c>
      <c r="G6" s="45">
        <v>16</v>
      </c>
      <c r="H6" s="29">
        <f>SUM(E6:G6)</f>
        <v>48</v>
      </c>
    </row>
    <row r="7" spans="1:8" x14ac:dyDescent="0.2">
      <c r="A7" s="69" t="s">
        <v>25</v>
      </c>
      <c r="B7" s="69"/>
      <c r="C7" s="69"/>
      <c r="D7" s="69"/>
      <c r="E7" s="45">
        <v>0</v>
      </c>
      <c r="F7" s="45">
        <v>30.4</v>
      </c>
      <c r="G7" s="45">
        <v>15.6</v>
      </c>
      <c r="H7" s="29">
        <f t="shared" ref="H7:H10" si="0">SUM(E7:G7)</f>
        <v>46</v>
      </c>
    </row>
    <row r="8" spans="1:8" x14ac:dyDescent="0.2">
      <c r="A8" s="69" t="s">
        <v>26</v>
      </c>
      <c r="B8" s="69"/>
      <c r="C8" s="69"/>
      <c r="D8" s="69"/>
      <c r="E8" s="45">
        <v>0</v>
      </c>
      <c r="F8" s="45">
        <v>26.4</v>
      </c>
      <c r="G8" s="45">
        <v>12.8</v>
      </c>
      <c r="H8" s="29">
        <f t="shared" si="0"/>
        <v>39.200000000000003</v>
      </c>
    </row>
    <row r="9" spans="1:8" x14ac:dyDescent="0.2">
      <c r="A9" s="69" t="s">
        <v>27</v>
      </c>
      <c r="B9" s="69"/>
      <c r="C9" s="69"/>
      <c r="D9" s="69"/>
      <c r="E9" s="45">
        <v>0</v>
      </c>
      <c r="F9" s="45">
        <v>32.799999999999997</v>
      </c>
      <c r="G9" s="45">
        <v>16.399999999999999</v>
      </c>
      <c r="H9" s="29">
        <f t="shared" si="0"/>
        <v>49.199999999999996</v>
      </c>
    </row>
    <row r="10" spans="1:8" x14ac:dyDescent="0.2">
      <c r="A10" s="69" t="s">
        <v>28</v>
      </c>
      <c r="B10" s="69"/>
      <c r="C10" s="69"/>
      <c r="D10" s="69"/>
      <c r="E10" s="45">
        <v>0</v>
      </c>
      <c r="F10" s="45">
        <v>36</v>
      </c>
      <c r="G10" s="45">
        <v>18</v>
      </c>
      <c r="H10" s="29">
        <f t="shared" si="0"/>
        <v>54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3" sqref="A3:D3"/>
    </sheetView>
  </sheetViews>
  <sheetFormatPr defaultRowHeight="12.75" x14ac:dyDescent="0.2"/>
  <cols>
    <col min="1" max="16384" width="9.140625" style="42"/>
  </cols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44"/>
      <c r="B2" s="43"/>
      <c r="C2" s="71" t="s">
        <v>11</v>
      </c>
      <c r="D2" s="71"/>
      <c r="E2" s="71"/>
      <c r="F2" s="71"/>
      <c r="G2" s="71"/>
    </row>
    <row r="3" spans="1:8" ht="15" x14ac:dyDescent="0.25">
      <c r="A3" s="75" t="s">
        <v>12</v>
      </c>
      <c r="B3" s="75"/>
      <c r="C3" s="75"/>
      <c r="D3" s="75"/>
      <c r="E3" s="15" t="s">
        <v>13</v>
      </c>
      <c r="F3" s="33" t="s">
        <v>14</v>
      </c>
      <c r="G3" s="33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46">
        <v>0</v>
      </c>
      <c r="F4" s="46">
        <v>34.4</v>
      </c>
      <c r="G4" s="46">
        <v>16</v>
      </c>
      <c r="H4" s="29">
        <f>SUM(E4:G4)</f>
        <v>50.4</v>
      </c>
    </row>
    <row r="5" spans="1:8" x14ac:dyDescent="0.2">
      <c r="A5" s="69" t="s">
        <v>23</v>
      </c>
      <c r="B5" s="69"/>
      <c r="C5" s="69"/>
      <c r="D5" s="69"/>
      <c r="E5" s="46">
        <v>0</v>
      </c>
      <c r="F5" s="46">
        <v>33.6</v>
      </c>
      <c r="G5" s="46">
        <v>17.600000000000001</v>
      </c>
      <c r="H5" s="29">
        <f>SUM(E5:G5)</f>
        <v>51.2</v>
      </c>
    </row>
    <row r="6" spans="1:8" x14ac:dyDescent="0.2">
      <c r="A6" s="69" t="s">
        <v>24</v>
      </c>
      <c r="B6" s="69"/>
      <c r="C6" s="69"/>
      <c r="D6" s="69"/>
      <c r="E6" s="46">
        <v>0</v>
      </c>
      <c r="F6" s="46">
        <v>35.200000000000003</v>
      </c>
      <c r="G6" s="46">
        <v>18</v>
      </c>
      <c r="H6" s="29">
        <f>SUM(E6:G6)</f>
        <v>53.2</v>
      </c>
    </row>
    <row r="7" spans="1:8" x14ac:dyDescent="0.2">
      <c r="A7" s="69" t="s">
        <v>25</v>
      </c>
      <c r="B7" s="69"/>
      <c r="C7" s="69"/>
      <c r="D7" s="69"/>
      <c r="E7" s="46">
        <v>0</v>
      </c>
      <c r="F7" s="46">
        <v>31.2</v>
      </c>
      <c r="G7" s="46">
        <v>16</v>
      </c>
      <c r="H7" s="29">
        <f t="shared" ref="H7:H10" si="0">SUM(E7:G7)</f>
        <v>47.2</v>
      </c>
    </row>
    <row r="8" spans="1:8" x14ac:dyDescent="0.2">
      <c r="A8" s="69" t="s">
        <v>26</v>
      </c>
      <c r="B8" s="69"/>
      <c r="C8" s="69"/>
      <c r="D8" s="69"/>
      <c r="E8" s="46">
        <v>0</v>
      </c>
      <c r="F8" s="46">
        <v>30.4</v>
      </c>
      <c r="G8" s="46">
        <v>15.6</v>
      </c>
      <c r="H8" s="29">
        <f t="shared" si="0"/>
        <v>46</v>
      </c>
    </row>
    <row r="9" spans="1:8" x14ac:dyDescent="0.2">
      <c r="A9" s="69" t="s">
        <v>27</v>
      </c>
      <c r="B9" s="69"/>
      <c r="C9" s="69"/>
      <c r="D9" s="69"/>
      <c r="E9" s="46">
        <v>0</v>
      </c>
      <c r="F9" s="46">
        <v>36</v>
      </c>
      <c r="G9" s="46">
        <v>18.399999999999999</v>
      </c>
      <c r="H9" s="29">
        <f t="shared" si="0"/>
        <v>54.4</v>
      </c>
    </row>
    <row r="10" spans="1:8" x14ac:dyDescent="0.2">
      <c r="A10" s="69" t="s">
        <v>28</v>
      </c>
      <c r="B10" s="69"/>
      <c r="C10" s="69"/>
      <c r="D10" s="69"/>
      <c r="E10" s="46">
        <v>0</v>
      </c>
      <c r="F10" s="46">
        <v>36.799999999999997</v>
      </c>
      <c r="G10" s="46">
        <v>18.8</v>
      </c>
      <c r="H10" s="29">
        <f t="shared" si="0"/>
        <v>55.599999999999994</v>
      </c>
    </row>
  </sheetData>
  <mergeCells count="10">
    <mergeCell ref="A7:D7"/>
    <mergeCell ref="A8:D8"/>
    <mergeCell ref="A9:D9"/>
    <mergeCell ref="A10:D10"/>
    <mergeCell ref="A1:H1"/>
    <mergeCell ref="C2:G2"/>
    <mergeCell ref="A3:D3"/>
    <mergeCell ref="A4:D4"/>
    <mergeCell ref="A5:D5"/>
    <mergeCell ref="A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workbookViewId="0">
      <selection activeCell="A3" sqref="A3:D3"/>
    </sheetView>
  </sheetViews>
  <sheetFormatPr defaultRowHeight="12.75" x14ac:dyDescent="0.2"/>
  <sheetData>
    <row r="1" spans="1:8" ht="15.75" x14ac:dyDescent="0.25">
      <c r="A1" s="70" t="s">
        <v>0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14"/>
      <c r="B2" s="13"/>
      <c r="C2" s="71" t="s">
        <v>29</v>
      </c>
      <c r="D2" s="71"/>
      <c r="E2" s="71"/>
      <c r="F2" s="71"/>
      <c r="G2" s="71"/>
      <c r="H2" s="12"/>
    </row>
    <row r="3" spans="1:8" ht="15" x14ac:dyDescent="0.25">
      <c r="A3" s="72" t="s">
        <v>12</v>
      </c>
      <c r="B3" s="72"/>
      <c r="C3" s="72"/>
      <c r="D3" s="72"/>
      <c r="E3" s="15" t="s">
        <v>13</v>
      </c>
      <c r="F3" s="30" t="s">
        <v>14</v>
      </c>
      <c r="G3" s="30" t="s">
        <v>15</v>
      </c>
      <c r="H3" s="17" t="s">
        <v>16</v>
      </c>
    </row>
    <row r="4" spans="1:8" x14ac:dyDescent="0.2">
      <c r="A4" s="69" t="s">
        <v>22</v>
      </c>
      <c r="B4" s="69"/>
      <c r="C4" s="69"/>
      <c r="D4" s="69"/>
      <c r="E4" s="38">
        <v>40</v>
      </c>
      <c r="F4" s="38">
        <v>31.2</v>
      </c>
      <c r="G4" s="38">
        <v>14.8</v>
      </c>
      <c r="H4" s="34">
        <f>SUM(F4:G4)</f>
        <v>46</v>
      </c>
    </row>
    <row r="5" spans="1:8" x14ac:dyDescent="0.2">
      <c r="A5" s="69" t="s">
        <v>23</v>
      </c>
      <c r="B5" s="69"/>
      <c r="C5" s="69"/>
      <c r="D5" s="69"/>
      <c r="E5" s="38">
        <v>36.799999999999997</v>
      </c>
      <c r="F5" s="38">
        <v>40</v>
      </c>
      <c r="G5" s="38">
        <v>14.4</v>
      </c>
      <c r="H5" s="34">
        <f t="shared" ref="H5:H10" si="0">SUM(F5:G5)</f>
        <v>54.4</v>
      </c>
    </row>
    <row r="6" spans="1:8" x14ac:dyDescent="0.2">
      <c r="A6" s="69" t="s">
        <v>24</v>
      </c>
      <c r="B6" s="69"/>
      <c r="C6" s="69"/>
      <c r="D6" s="69"/>
      <c r="E6" s="38">
        <v>25.6</v>
      </c>
      <c r="F6" s="38">
        <v>31.2</v>
      </c>
      <c r="G6" s="38">
        <v>15.6</v>
      </c>
      <c r="H6" s="34">
        <f t="shared" si="0"/>
        <v>46.8</v>
      </c>
    </row>
    <row r="7" spans="1:8" x14ac:dyDescent="0.2">
      <c r="A7" s="69" t="s">
        <v>25</v>
      </c>
      <c r="B7" s="69"/>
      <c r="C7" s="69"/>
      <c r="D7" s="69"/>
      <c r="E7" s="38">
        <v>32</v>
      </c>
      <c r="F7" s="38">
        <v>18.399999999999999</v>
      </c>
      <c r="G7" s="38">
        <v>12.4</v>
      </c>
      <c r="H7" s="34">
        <f t="shared" si="0"/>
        <v>30.799999999999997</v>
      </c>
    </row>
    <row r="8" spans="1:8" x14ac:dyDescent="0.2">
      <c r="A8" s="69" t="s">
        <v>26</v>
      </c>
      <c r="B8" s="69"/>
      <c r="C8" s="69"/>
      <c r="D8" s="69"/>
      <c r="E8" s="38">
        <v>17.600000000000001</v>
      </c>
      <c r="F8" s="38">
        <v>16.8</v>
      </c>
      <c r="G8" s="38">
        <v>14.8</v>
      </c>
      <c r="H8" s="34">
        <f t="shared" si="0"/>
        <v>31.6</v>
      </c>
    </row>
    <row r="9" spans="1:8" x14ac:dyDescent="0.2">
      <c r="A9" s="69" t="s">
        <v>27</v>
      </c>
      <c r="B9" s="69"/>
      <c r="C9" s="69"/>
      <c r="D9" s="69"/>
      <c r="E9" s="38">
        <v>17.600000000000001</v>
      </c>
      <c r="F9" s="38">
        <v>36</v>
      </c>
      <c r="G9" s="38">
        <v>16.399999999999999</v>
      </c>
      <c r="H9" s="34">
        <f t="shared" si="0"/>
        <v>52.4</v>
      </c>
    </row>
    <row r="10" spans="1:8" x14ac:dyDescent="0.2">
      <c r="A10" s="69" t="s">
        <v>28</v>
      </c>
      <c r="B10" s="69"/>
      <c r="C10" s="69"/>
      <c r="D10" s="69"/>
      <c r="E10" s="38">
        <v>32.799999999999997</v>
      </c>
      <c r="F10" s="38">
        <v>35.200000000000003</v>
      </c>
      <c r="G10" s="38">
        <v>20</v>
      </c>
      <c r="H10" s="34">
        <f t="shared" si="0"/>
        <v>55.2</v>
      </c>
    </row>
  </sheetData>
  <mergeCells count="10">
    <mergeCell ref="A1:H1"/>
    <mergeCell ref="C2:G2"/>
    <mergeCell ref="A3:D3"/>
    <mergeCell ref="A4:D4"/>
    <mergeCell ref="A5:D5"/>
    <mergeCell ref="A7:D7"/>
    <mergeCell ref="A8:D8"/>
    <mergeCell ref="A9:D9"/>
    <mergeCell ref="A10:D10"/>
    <mergeCell ref="A6:D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L11" sqref="I11:L11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39" customWidth="1"/>
    <col min="9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6.25" customHeight="1" x14ac:dyDescent="0.2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11" t="s">
        <v>29</v>
      </c>
      <c r="J4" s="5" t="s">
        <v>2</v>
      </c>
      <c r="K4" s="6" t="s">
        <v>4</v>
      </c>
    </row>
    <row r="5" spans="1:13" ht="16.5" customHeight="1" x14ac:dyDescent="0.2">
      <c r="A5" s="8" t="str">
        <f>'8'!A4:D4</f>
        <v>JBCR, Inc DBA Skelton Business Equipment</v>
      </c>
      <c r="B5" s="9">
        <f>'1'!H4</f>
        <v>40</v>
      </c>
      <c r="C5" s="9">
        <f>'2'!H4</f>
        <v>52.800000000000004</v>
      </c>
      <c r="D5" s="9">
        <f>'3'!H4</f>
        <v>44</v>
      </c>
      <c r="E5" s="9">
        <f>'4'!H4</f>
        <v>42.4</v>
      </c>
      <c r="F5" s="9">
        <f>'5'!H4</f>
        <v>48</v>
      </c>
      <c r="G5" s="9">
        <f>'6'!H4</f>
        <v>40.799999999999997</v>
      </c>
      <c r="H5" s="9">
        <f>'7'!H4</f>
        <v>50.4</v>
      </c>
      <c r="I5" s="9">
        <f>'8'!H4</f>
        <v>46</v>
      </c>
      <c r="J5" s="9">
        <f t="shared" ref="J5:J11" si="0">AVERAGE(B5:I5)</f>
        <v>45.55</v>
      </c>
      <c r="K5" s="10">
        <f>RANK(J5,$J$5:$J$11,0)</f>
        <v>3</v>
      </c>
    </row>
    <row r="6" spans="1:13" ht="16.5" customHeight="1" x14ac:dyDescent="0.2">
      <c r="A6" s="8" t="str">
        <f>'8'!A5:D5</f>
        <v>Laser Imaging</v>
      </c>
      <c r="B6" s="9">
        <f>'1'!H5</f>
        <v>48</v>
      </c>
      <c r="C6" s="9">
        <f>'2'!H5</f>
        <v>42</v>
      </c>
      <c r="D6" s="9">
        <f>'3'!H5</f>
        <v>41.6</v>
      </c>
      <c r="E6" s="9">
        <f>'4'!H5</f>
        <v>44</v>
      </c>
      <c r="F6" s="9">
        <f>'5'!H5</f>
        <v>32</v>
      </c>
      <c r="G6" s="9">
        <f>'6'!H5</f>
        <v>36</v>
      </c>
      <c r="H6" s="9">
        <f>'7'!H5</f>
        <v>51.2</v>
      </c>
      <c r="I6" s="9">
        <f>'8'!H5</f>
        <v>54.4</v>
      </c>
      <c r="J6" s="9">
        <f t="shared" si="0"/>
        <v>43.65</v>
      </c>
      <c r="K6" s="10">
        <f t="shared" ref="K6:K11" si="1">RANK(J6,$J$5:$J$11,0)</f>
        <v>4</v>
      </c>
    </row>
    <row r="7" spans="1:13" ht="16.5" customHeight="1" x14ac:dyDescent="0.2">
      <c r="A7" s="8" t="str">
        <f>'8'!A6:D6</f>
        <v>Marimon Business Systems</v>
      </c>
      <c r="B7" s="9">
        <f>'1'!H6</f>
        <v>40</v>
      </c>
      <c r="C7" s="9">
        <f>'2'!H6</f>
        <v>57.599999999999994</v>
      </c>
      <c r="D7" s="9">
        <f>'3'!H6</f>
        <v>36</v>
      </c>
      <c r="E7" s="9">
        <f>'4'!H6</f>
        <v>44</v>
      </c>
      <c r="F7" s="9">
        <f>'5'!H6</f>
        <v>20</v>
      </c>
      <c r="G7" s="9">
        <f>'6'!H6</f>
        <v>48</v>
      </c>
      <c r="H7" s="9">
        <f>'7'!H6</f>
        <v>53.2</v>
      </c>
      <c r="I7" s="9">
        <f>'8'!H6</f>
        <v>46.8</v>
      </c>
      <c r="J7" s="9">
        <f t="shared" si="0"/>
        <v>43.2</v>
      </c>
      <c r="K7" s="10">
        <f t="shared" si="1"/>
        <v>5</v>
      </c>
    </row>
    <row r="8" spans="1:13" x14ac:dyDescent="0.2">
      <c r="A8" s="8" t="str">
        <f>'8'!A7:D7</f>
        <v>Office Systems of Texas</v>
      </c>
      <c r="B8" s="9">
        <f>'1'!H7</f>
        <v>32</v>
      </c>
      <c r="C8" s="9">
        <f>'2'!H7</f>
        <v>36</v>
      </c>
      <c r="D8" s="9">
        <f>'3'!H7</f>
        <v>48</v>
      </c>
      <c r="E8" s="9">
        <f>'4'!H7</f>
        <v>42.4</v>
      </c>
      <c r="F8" s="9">
        <f>'5'!H7</f>
        <v>36</v>
      </c>
      <c r="G8" s="9">
        <f>'6'!H7</f>
        <v>46</v>
      </c>
      <c r="H8" s="9">
        <f>'7'!H7</f>
        <v>47.2</v>
      </c>
      <c r="I8" s="9">
        <f>'8'!H7</f>
        <v>30.799999999999997</v>
      </c>
      <c r="J8" s="9">
        <f t="shared" si="0"/>
        <v>39.800000000000004</v>
      </c>
      <c r="K8" s="10">
        <f t="shared" si="1"/>
        <v>7</v>
      </c>
    </row>
    <row r="9" spans="1:13" x14ac:dyDescent="0.2">
      <c r="A9" s="8" t="str">
        <f>'8'!A8:D8</f>
        <v>REDE, Inc</v>
      </c>
      <c r="B9" s="9">
        <f>'1'!H8</f>
        <v>40</v>
      </c>
      <c r="C9" s="9">
        <f>'2'!H8</f>
        <v>48</v>
      </c>
      <c r="D9" s="9">
        <f>'3'!H8</f>
        <v>36</v>
      </c>
      <c r="E9" s="9">
        <f>'4'!H8</f>
        <v>42.4</v>
      </c>
      <c r="F9" s="9">
        <f>'5'!H8</f>
        <v>36</v>
      </c>
      <c r="G9" s="9">
        <f>'6'!H8</f>
        <v>39.200000000000003</v>
      </c>
      <c r="H9" s="9">
        <f>'7'!H8</f>
        <v>46</v>
      </c>
      <c r="I9" s="9">
        <f>'8'!H8</f>
        <v>31.6</v>
      </c>
      <c r="J9" s="9">
        <f t="shared" si="0"/>
        <v>39.900000000000006</v>
      </c>
      <c r="K9" s="10">
        <f t="shared" si="1"/>
        <v>6</v>
      </c>
    </row>
    <row r="10" spans="1:13" x14ac:dyDescent="0.2">
      <c r="A10" s="8" t="str">
        <f>'8'!A9:D9</f>
        <v>Ricoh</v>
      </c>
      <c r="B10" s="9">
        <f>'1'!H9</f>
        <v>52</v>
      </c>
      <c r="C10" s="9">
        <f>'2'!H9</f>
        <v>55.199999999999996</v>
      </c>
      <c r="D10" s="9">
        <f>'3'!H9</f>
        <v>42.8</v>
      </c>
      <c r="E10" s="9">
        <f>'4'!H9</f>
        <v>42.4</v>
      </c>
      <c r="F10" s="9">
        <f>'5'!H9</f>
        <v>60</v>
      </c>
      <c r="G10" s="9">
        <f>'6'!H9</f>
        <v>49.199999999999996</v>
      </c>
      <c r="H10" s="9">
        <f>'7'!H9</f>
        <v>54.4</v>
      </c>
      <c r="I10" s="9">
        <f>'8'!H9</f>
        <v>52.4</v>
      </c>
      <c r="J10" s="9">
        <f t="shared" si="0"/>
        <v>51.05</v>
      </c>
      <c r="K10" s="10">
        <f t="shared" si="1"/>
        <v>2</v>
      </c>
    </row>
    <row r="11" spans="1:13" x14ac:dyDescent="0.2">
      <c r="A11" s="8" t="str">
        <f>'8'!A10:D10</f>
        <v>Xerox / Xerow</v>
      </c>
      <c r="B11" s="9">
        <f>'1'!H10</f>
        <v>52</v>
      </c>
      <c r="C11" s="9">
        <f>'2'!H10</f>
        <v>60</v>
      </c>
      <c r="D11" s="9">
        <f>'3'!H10</f>
        <v>49.2</v>
      </c>
      <c r="E11" s="9">
        <f>'4'!H10</f>
        <v>54</v>
      </c>
      <c r="F11" s="9">
        <f>'5'!H10</f>
        <v>36</v>
      </c>
      <c r="G11" s="9">
        <f>'6'!H10</f>
        <v>54</v>
      </c>
      <c r="H11" s="9">
        <f>'7'!H10</f>
        <v>55.599999999999994</v>
      </c>
      <c r="I11" s="9">
        <f>'8'!H10</f>
        <v>55.2</v>
      </c>
      <c r="J11" s="9">
        <f t="shared" si="0"/>
        <v>51.999999999999993</v>
      </c>
      <c r="K11" s="10">
        <f t="shared" si="1"/>
        <v>1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2017-07-18T15:58:26Z</dcterms:modified>
</cp:coreProperties>
</file>