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620" yWindow="60" windowWidth="15675" windowHeight="9720" tabRatio="814" activeTab="11"/>
  </bookViews>
  <sheets>
    <sheet name="Responses" sheetId="19" r:id="rId1"/>
    <sheet name="1" sheetId="20" r:id="rId2"/>
    <sheet name="2" sheetId="21" r:id="rId3"/>
    <sheet name="3" sheetId="22" r:id="rId4"/>
    <sheet name="4" sheetId="23" r:id="rId5"/>
    <sheet name="5" sheetId="24" r:id="rId6"/>
    <sheet name="6" sheetId="25" r:id="rId7"/>
    <sheet name="7" sheetId="26" r:id="rId8"/>
    <sheet name="Technical Summary" sheetId="4" r:id="rId9"/>
    <sheet name="Pricing Score Calculation" sheetId="27" r:id="rId10"/>
    <sheet name="Summary" sheetId="28" r:id="rId11"/>
    <sheet name="Criteria" sheetId="29" r:id="rId12"/>
  </sheets>
  <externalReferences>
    <externalReference r:id="rId13"/>
  </externalReferences>
  <definedNames>
    <definedName name="_AtRisk_SimSetting_AutomaticallyGenerateReports" hidden="1">FALSE</definedName>
    <definedName name="_AtRisk_SimSetting_AutomaticResultsDisplayMode" hidden="1">2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FALSE</definedName>
    <definedName name="_AtRisk_SimSetting_LiveUpdatePeriod" hidden="1">-1</definedName>
    <definedName name="_AtRisk_SimSetting_RandomNumberGenerator" hidden="1">7</definedName>
    <definedName name="_AtRisk_SimSetting_ReportsList" hidden="1">0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Behavior" hidden="1">1</definedName>
    <definedName name="_AtRisk_SimSetting_StdRecalcWithoutRiskStatic" hidden="1">0</definedName>
    <definedName name="_AtRisk_SimSetting_StdRecalcWithoutRiskStaticPercentile" hidden="1">0.5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5000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2</definedName>
    <definedName name="RiskUpdateDisplay" hidden="1">FALSE</definedName>
    <definedName name="RiskUseDifferentSeedForEachSim" hidden="1">FALSE</definedName>
    <definedName name="RiskUseFixedSeed" hidden="1">TRUE</definedName>
    <definedName name="RiskUseMultipleCPUs" hidden="1">TRUE</definedName>
  </definedNames>
  <calcPr calcId="145621"/>
</workbook>
</file>

<file path=xl/calcChain.xml><?xml version="1.0" encoding="utf-8"?>
<calcChain xmlns="http://schemas.openxmlformats.org/spreadsheetml/2006/main">
  <c r="Q9" i="29" l="1"/>
  <c r="K9" i="29"/>
  <c r="H9" i="29"/>
  <c r="E9" i="29"/>
  <c r="N9" i="29"/>
  <c r="T9" i="29"/>
  <c r="U9" i="29"/>
  <c r="B9" i="29"/>
  <c r="Q8" i="29"/>
  <c r="K8" i="29"/>
  <c r="H8" i="29"/>
  <c r="E8" i="29"/>
  <c r="N8" i="29"/>
  <c r="T8" i="29"/>
  <c r="U8" i="29"/>
  <c r="B8" i="29"/>
  <c r="E1" i="29"/>
  <c r="C15" i="27"/>
  <c r="I6" i="26"/>
  <c r="H6" i="28"/>
  <c r="I5" i="26"/>
  <c r="H5" i="28"/>
  <c r="I6" i="25"/>
  <c r="G6" i="28"/>
  <c r="I5" i="25"/>
  <c r="G5" i="28"/>
  <c r="I6" i="24"/>
  <c r="F6" i="28"/>
  <c r="I5" i="24"/>
  <c r="F5" i="28"/>
  <c r="I6" i="23"/>
  <c r="E6" i="28"/>
  <c r="I5" i="23"/>
  <c r="E5" i="28"/>
  <c r="I6" i="22"/>
  <c r="D6" i="28"/>
  <c r="I5" i="22"/>
  <c r="D5" i="28"/>
  <c r="I6" i="21"/>
  <c r="C6" i="28"/>
  <c r="I5" i="21"/>
  <c r="C5" i="28"/>
  <c r="I6" i="20"/>
  <c r="B6" i="28"/>
  <c r="I5" i="20"/>
  <c r="B5" i="28"/>
  <c r="H6" i="4"/>
  <c r="H5" i="4"/>
  <c r="G6" i="4"/>
  <c r="G5" i="4"/>
  <c r="H6" i="24"/>
  <c r="F6" i="4"/>
  <c r="H5" i="24"/>
  <c r="F5" i="4"/>
  <c r="E6" i="4"/>
  <c r="E5" i="4"/>
  <c r="D6" i="4"/>
  <c r="D5" i="4"/>
  <c r="C6" i="4"/>
  <c r="C5" i="4"/>
  <c r="B6" i="4"/>
  <c r="B5" i="4"/>
  <c r="H5" i="26"/>
  <c r="H6" i="26"/>
  <c r="A6" i="26"/>
  <c r="A5" i="26"/>
  <c r="A2" i="26"/>
  <c r="H6" i="25"/>
  <c r="A6" i="25"/>
  <c r="H5" i="25"/>
  <c r="A5" i="25"/>
  <c r="A2" i="25"/>
  <c r="A6" i="24"/>
  <c r="A5" i="24"/>
  <c r="A2" i="24"/>
  <c r="H6" i="23"/>
  <c r="A6" i="23"/>
  <c r="H5" i="23"/>
  <c r="A5" i="23"/>
  <c r="A2" i="23"/>
  <c r="H6" i="22"/>
  <c r="A6" i="22"/>
  <c r="H5" i="22"/>
  <c r="A5" i="22"/>
  <c r="A2" i="22"/>
  <c r="H6" i="21"/>
  <c r="A6" i="21"/>
  <c r="H5" i="21"/>
  <c r="A5" i="21"/>
  <c r="A2" i="21"/>
  <c r="A6" i="20"/>
  <c r="A5" i="20"/>
  <c r="H6" i="20"/>
  <c r="H5" i="20"/>
  <c r="A2" i="20"/>
  <c r="D9" i="27"/>
  <c r="C8" i="27"/>
  <c r="C9" i="27"/>
  <c r="D10" i="27"/>
  <c r="D11" i="27"/>
  <c r="A6" i="28"/>
  <c r="A6" i="4"/>
  <c r="A5" i="28"/>
  <c r="A5" i="4"/>
  <c r="A2" i="28"/>
  <c r="B4" i="27"/>
  <c r="A2" i="4"/>
  <c r="C4" i="28"/>
  <c r="D4" i="28"/>
  <c r="E4" i="28"/>
  <c r="F4" i="28"/>
  <c r="G4" i="28"/>
  <c r="H4" i="28"/>
  <c r="B4" i="28"/>
  <c r="I6" i="4"/>
  <c r="I5" i="28"/>
  <c r="I6" i="28"/>
  <c r="I5" i="4"/>
  <c r="J5" i="28"/>
  <c r="J6" i="28"/>
  <c r="J5" i="4"/>
  <c r="J6" i="4"/>
</calcChain>
</file>

<file path=xl/sharedStrings.xml><?xml version="1.0" encoding="utf-8"?>
<sst xmlns="http://schemas.openxmlformats.org/spreadsheetml/2006/main" count="147" uniqueCount="61">
  <si>
    <t xml:space="preserve">RESPONDENT SUMMARY </t>
  </si>
  <si>
    <t>Ranking</t>
  </si>
  <si>
    <t>Company/Vendor Name</t>
  </si>
  <si>
    <t>Average Score</t>
  </si>
  <si>
    <t>Company/Vendor Name:</t>
  </si>
  <si>
    <t>Criterion #1</t>
  </si>
  <si>
    <t>Criterion #2</t>
  </si>
  <si>
    <t>Criterion #3</t>
  </si>
  <si>
    <t>Criterion #4</t>
  </si>
  <si>
    <t>Criterion #5</t>
  </si>
  <si>
    <t>Total</t>
  </si>
  <si>
    <t>Best Priced</t>
  </si>
  <si>
    <t>Company</t>
  </si>
  <si>
    <t>Lump Sum Price</t>
  </si>
  <si>
    <t>Difference</t>
  </si>
  <si>
    <t>Scoring</t>
  </si>
  <si>
    <t>Bidders</t>
  </si>
  <si>
    <r>
      <t xml:space="preserve">Total
</t>
    </r>
    <r>
      <rPr>
        <b/>
        <sz val="8"/>
        <rFont val="Arial"/>
        <family val="2"/>
      </rPr>
      <t>(technical)</t>
    </r>
  </si>
  <si>
    <t>Pennum Industries</t>
  </si>
  <si>
    <t xml:space="preserve">Vaughn </t>
  </si>
  <si>
    <t>Criterion # 6</t>
  </si>
  <si>
    <t xml:space="preserve">J.T. Vaughn Construction, LLC </t>
  </si>
  <si>
    <t>Pennum Industries’, LLC</t>
  </si>
  <si>
    <t>RFP730-16093 Fire Pump Controller Upgrade</t>
  </si>
  <si>
    <t>Evaluator 1</t>
  </si>
  <si>
    <t>Evaluator 2</t>
  </si>
  <si>
    <t>Evaluator 3</t>
  </si>
  <si>
    <t>Evaluator 4</t>
  </si>
  <si>
    <t>Evaluator 5</t>
  </si>
  <si>
    <t>Evaluator 6</t>
  </si>
  <si>
    <t>Evaluator 7</t>
  </si>
  <si>
    <t>RESPONDENT EVALUATION MATRIX</t>
  </si>
  <si>
    <t>Evaluator Name:</t>
  </si>
  <si>
    <t>Name</t>
  </si>
  <si>
    <t xml:space="preserve">Criteria 1 </t>
  </si>
  <si>
    <t>Criteria 2</t>
  </si>
  <si>
    <t>Criteria 3</t>
  </si>
  <si>
    <t>Criteria 4</t>
  </si>
  <si>
    <t>Criteria 5</t>
  </si>
  <si>
    <t>Criteria 6</t>
  </si>
  <si>
    <r>
      <t xml:space="preserve">Criterion # 1: Respondent’s credentials and Cost and Delivery Proposal 
</t>
    </r>
    <r>
      <rPr>
        <b/>
        <sz val="10"/>
        <color rgb="FFFF0000"/>
        <rFont val="Calibri"/>
        <family val="2"/>
        <scheme val="minor"/>
      </rPr>
      <t>DO NOT EVALUATE COST.  PURCHASING WILL EVALUATE.</t>
    </r>
  </si>
  <si>
    <t xml:space="preserve">Criterion # 2: Respondent’s qualifications and experience with a focus on renovations with short durations completed for the University of Houston System (including any component university) or other institutions of higher education </t>
  </si>
  <si>
    <t xml:space="preserve">Criterion # 3: Respondent’s qualifications and experience of Proposed Construction Team </t>
  </si>
  <si>
    <t xml:space="preserve">Criterion # 4: Respondent’s construction and execution plan </t>
  </si>
  <si>
    <t xml:space="preserve">Criterion # 5: Respondent’s project planning and scheduling </t>
  </si>
  <si>
    <t xml:space="preserve">Criterion # 6: Respondent’s safety management program </t>
  </si>
  <si>
    <t>POINTS (1-5)</t>
  </si>
  <si>
    <t>WEIGHT</t>
  </si>
  <si>
    <t>SCORE</t>
  </si>
  <si>
    <r>
      <t xml:space="preserve">Instructions:  </t>
    </r>
    <r>
      <rPr>
        <sz val="10"/>
        <rFont val="Arial"/>
        <family val="2"/>
      </rPr>
      <t xml:space="preserve">Please rate the vendor from 1 to 5, using the following criteria to indicate to what level you agree with the statements below, as they related to the vendor's response. </t>
    </r>
  </si>
  <si>
    <t>*Note:  Total should be equal to 100 if received 5-point per criterion.</t>
  </si>
  <si>
    <t>*Note: Insert point under the 'Points' columns</t>
  </si>
  <si>
    <t>Point Scale</t>
  </si>
  <si>
    <t>5.0 to 4.5 = Exceptional, exceeds and fully meets all requirements</t>
  </si>
  <si>
    <t>4.4 to 3.5 = Advantageous, exceeds some requirements</t>
  </si>
  <si>
    <t>3.4 to 2.5 = Meets minimal requirements</t>
  </si>
  <si>
    <t>2.4 to 1.5 = Addresses most of the minimal requirements</t>
  </si>
  <si>
    <t>1.4 to 1.0 = Addresses part of minimal requirements</t>
  </si>
  <si>
    <t>0 = No Response</t>
  </si>
  <si>
    <t>Prepared by: Buyer 2 5/11/2016</t>
  </si>
  <si>
    <t>Checked by: Buyer 3 5/11/16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</si>
</sst>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40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2"/>
      <color indexed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12"/>
      <color rgb="FFFF0000"/>
      <name val="Arial"/>
      <family val="2"/>
    </font>
    <font>
      <b/>
      <sz val="8"/>
      <name val="Arial"/>
      <family val="2"/>
    </font>
    <font>
      <sz val="10"/>
      <color rgb="FFFF0000"/>
      <name val="Arial"/>
      <family val="2"/>
    </font>
    <font>
      <sz val="10"/>
      <name val="Arial"/>
    </font>
    <font>
      <sz val="11"/>
      <name val="Arial"/>
      <family val="2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</fills>
  <borders count="67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55">
    <xf numFmtId="0" fontId="0" fillId="0" borderId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9" borderId="0" applyNumberFormat="0" applyBorder="0" applyAlignment="0" applyProtection="0"/>
    <xf numFmtId="0" fontId="10" fillId="12" borderId="0" applyNumberFormat="0" applyBorder="0" applyAlignment="0" applyProtection="0"/>
    <xf numFmtId="0" fontId="10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2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23" borderId="0" applyNumberFormat="0" applyBorder="0" applyAlignment="0" applyProtection="0"/>
    <xf numFmtId="0" fontId="12" fillId="7" borderId="0" applyNumberFormat="0" applyBorder="0" applyAlignment="0" applyProtection="0"/>
    <xf numFmtId="0" fontId="13" fillId="24" borderId="10" applyNumberFormat="0" applyAlignment="0" applyProtection="0"/>
    <xf numFmtId="0" fontId="14" fillId="25" borderId="11" applyNumberFormat="0" applyAlignment="0" applyProtection="0"/>
    <xf numFmtId="0" fontId="15" fillId="0" borderId="0" applyNumberFormat="0" applyFill="0" applyBorder="0" applyAlignment="0" applyProtection="0"/>
    <xf numFmtId="0" fontId="16" fillId="8" borderId="0" applyNumberFormat="0" applyBorder="0" applyAlignment="0" applyProtection="0"/>
    <xf numFmtId="0" fontId="17" fillId="0" borderId="12" applyNumberFormat="0" applyFill="0" applyAlignment="0" applyProtection="0"/>
    <xf numFmtId="0" fontId="18" fillId="0" borderId="13" applyNumberFormat="0" applyFill="0" applyAlignment="0" applyProtection="0"/>
    <xf numFmtId="0" fontId="19" fillId="0" borderId="14" applyNumberFormat="0" applyFill="0" applyAlignment="0" applyProtection="0"/>
    <xf numFmtId="0" fontId="19" fillId="0" borderId="0" applyNumberFormat="0" applyFill="0" applyBorder="0" applyAlignment="0" applyProtection="0"/>
    <xf numFmtId="0" fontId="20" fillId="11" borderId="10" applyNumberFormat="0" applyAlignment="0" applyProtection="0"/>
    <xf numFmtId="0" fontId="21" fillId="0" borderId="15" applyNumberFormat="0" applyFill="0" applyAlignment="0" applyProtection="0"/>
    <xf numFmtId="0" fontId="22" fillId="26" borderId="0" applyNumberFormat="0" applyBorder="0" applyAlignment="0" applyProtection="0"/>
    <xf numFmtId="0" fontId="9" fillId="27" borderId="16" applyNumberFormat="0" applyFont="0" applyAlignment="0" applyProtection="0"/>
    <xf numFmtId="0" fontId="23" fillId="24" borderId="17" applyNumberFormat="0" applyAlignment="0" applyProtection="0"/>
    <xf numFmtId="0" fontId="24" fillId="0" borderId="0" applyNumberFormat="0" applyFill="0" applyBorder="0" applyAlignment="0" applyProtection="0"/>
    <xf numFmtId="0" fontId="25" fillId="0" borderId="18" applyNumberFormat="0" applyFill="0" applyAlignment="0" applyProtection="0"/>
    <xf numFmtId="0" fontId="26" fillId="0" borderId="0" applyNumberFormat="0" applyFill="0" applyBorder="0" applyAlignment="0" applyProtection="0"/>
    <xf numFmtId="0" fontId="9" fillId="27" borderId="16" applyNumberFormat="0" applyFont="0" applyAlignment="0" applyProtection="0"/>
    <xf numFmtId="44" fontId="9" fillId="0" borderId="0" applyFont="0" applyFill="0" applyBorder="0" applyAlignment="0" applyProtection="0"/>
    <xf numFmtId="0" fontId="8" fillId="27" borderId="16" applyNumberFormat="0" applyFont="0" applyAlignment="0" applyProtection="0"/>
    <xf numFmtId="0" fontId="9" fillId="0" borderId="0"/>
    <xf numFmtId="44" fontId="32" fillId="0" borderId="0" applyFont="0" applyFill="0" applyBorder="0" applyAlignment="0" applyProtection="0"/>
    <xf numFmtId="0" fontId="2" fillId="0" borderId="0"/>
    <xf numFmtId="0" fontId="8" fillId="0" borderId="0"/>
    <xf numFmtId="0" fontId="8" fillId="27" borderId="16" applyNumberFormat="0" applyFont="0" applyAlignment="0" applyProtection="0"/>
    <xf numFmtId="0" fontId="8" fillId="0" borderId="0"/>
    <xf numFmtId="0" fontId="8" fillId="27" borderId="16" applyNumberFormat="0" applyFont="0" applyAlignment="0" applyProtection="0"/>
    <xf numFmtId="0" fontId="2" fillId="0" borderId="0"/>
    <xf numFmtId="0" fontId="1" fillId="0" borderId="0"/>
    <xf numFmtId="0" fontId="1" fillId="0" borderId="0"/>
  </cellStyleXfs>
  <cellXfs count="143">
    <xf numFmtId="0" fontId="0" fillId="0" borderId="0" xfId="0"/>
    <xf numFmtId="0" fontId="4" fillId="0" borderId="0" xfId="0" applyFont="1"/>
    <xf numFmtId="0" fontId="6" fillId="0" borderId="0" xfId="0" applyFont="1"/>
    <xf numFmtId="0" fontId="5" fillId="0" borderId="0" xfId="0" applyFont="1" applyAlignment="1">
      <alignment horizontal="center" vertical="center"/>
    </xf>
    <xf numFmtId="0" fontId="6" fillId="0" borderId="0" xfId="0" applyFont="1" applyBorder="1"/>
    <xf numFmtId="0" fontId="5" fillId="2" borderId="1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4" fillId="0" borderId="0" xfId="0" applyFont="1" applyFill="1"/>
    <xf numFmtId="0" fontId="7" fillId="0" borderId="0" xfId="0" applyFont="1" applyAlignment="1">
      <alignment horizont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/>
    <xf numFmtId="0" fontId="4" fillId="0" borderId="6" xfId="0" applyFont="1" applyFill="1" applyBorder="1" applyAlignment="1">
      <alignment horizontal="center"/>
    </xf>
    <xf numFmtId="0" fontId="5" fillId="5" borderId="8" xfId="0" applyFont="1" applyFill="1" applyBorder="1" applyAlignment="1">
      <alignment horizontal="center" vertical="center" textRotation="90"/>
    </xf>
    <xf numFmtId="2" fontId="6" fillId="0" borderId="5" xfId="0" applyNumberFormat="1" applyFont="1" applyBorder="1"/>
    <xf numFmtId="2" fontId="4" fillId="0" borderId="5" xfId="0" applyNumberFormat="1" applyFont="1" applyBorder="1"/>
    <xf numFmtId="0" fontId="0" fillId="0" borderId="0" xfId="0"/>
    <xf numFmtId="0" fontId="5" fillId="0" borderId="0" xfId="0" applyFont="1" applyAlignment="1">
      <alignment horizontal="center" vertical="center"/>
    </xf>
    <xf numFmtId="0" fontId="9" fillId="0" borderId="0" xfId="45"/>
    <xf numFmtId="0" fontId="27" fillId="0" borderId="0" xfId="45" applyFont="1" applyAlignment="1">
      <alignment horizontal="center"/>
    </xf>
    <xf numFmtId="0" fontId="5" fillId="31" borderId="5" xfId="45" applyFont="1" applyFill="1" applyBorder="1" applyAlignment="1">
      <alignment horizontal="left"/>
    </xf>
    <xf numFmtId="0" fontId="5" fillId="31" borderId="5" xfId="45" applyFont="1" applyFill="1" applyBorder="1" applyAlignment="1">
      <alignment horizontal="center"/>
    </xf>
    <xf numFmtId="0" fontId="5" fillId="0" borderId="5" xfId="45" applyFont="1" applyBorder="1" applyAlignment="1">
      <alignment horizontal="left"/>
    </xf>
    <xf numFmtId="44" fontId="5" fillId="0" borderId="5" xfId="43" applyFont="1" applyFill="1" applyBorder="1" applyAlignment="1">
      <alignment horizontal="center"/>
    </xf>
    <xf numFmtId="0" fontId="5" fillId="28" borderId="5" xfId="45" applyFont="1" applyFill="1" applyBorder="1" applyAlignment="1">
      <alignment horizontal="left"/>
    </xf>
    <xf numFmtId="44" fontId="5" fillId="28" borderId="5" xfId="43" applyFont="1" applyFill="1" applyBorder="1" applyAlignment="1">
      <alignment horizontal="center"/>
    </xf>
    <xf numFmtId="44" fontId="5" fillId="0" borderId="5" xfId="43" applyFont="1" applyBorder="1" applyAlignment="1">
      <alignment horizontal="center"/>
    </xf>
    <xf numFmtId="0" fontId="7" fillId="0" borderId="5" xfId="45" applyFont="1" applyBorder="1" applyAlignment="1">
      <alignment horizontal="left"/>
    </xf>
    <xf numFmtId="2" fontId="7" fillId="0" borderId="5" xfId="45" applyNumberFormat="1" applyFont="1" applyBorder="1" applyAlignment="1">
      <alignment horizontal="center"/>
    </xf>
    <xf numFmtId="0" fontId="5" fillId="5" borderId="23" xfId="0" applyFont="1" applyFill="1" applyBorder="1" applyAlignment="1">
      <alignment horizontal="center" vertical="center" textRotation="90"/>
    </xf>
    <xf numFmtId="0" fontId="4" fillId="0" borderId="6" xfId="0" applyFont="1" applyFill="1" applyBorder="1" applyAlignment="1">
      <alignment horizontal="left"/>
    </xf>
    <xf numFmtId="2" fontId="4" fillId="0" borderId="24" xfId="0" applyNumberFormat="1" applyFont="1" applyBorder="1"/>
    <xf numFmtId="2" fontId="4" fillId="0" borderId="25" xfId="0" applyNumberFormat="1" applyFont="1" applyBorder="1"/>
    <xf numFmtId="0" fontId="4" fillId="2" borderId="3" xfId="0" applyFont="1" applyFill="1" applyBorder="1"/>
    <xf numFmtId="0" fontId="0" fillId="0" borderId="0" xfId="0"/>
    <xf numFmtId="0" fontId="0" fillId="0" borderId="0" xfId="0"/>
    <xf numFmtId="0" fontId="4" fillId="0" borderId="0" xfId="0" applyFont="1"/>
    <xf numFmtId="0" fontId="4" fillId="0" borderId="19" xfId="0" applyFont="1" applyBorder="1"/>
    <xf numFmtId="0" fontId="5" fillId="0" borderId="21" xfId="0" applyFont="1" applyBorder="1" applyAlignment="1">
      <alignment horizontal="center" vertical="center" textRotation="90"/>
    </xf>
    <xf numFmtId="0" fontId="4" fillId="0" borderId="3" xfId="0" applyFont="1" applyFill="1" applyBorder="1" applyAlignment="1">
      <alignment horizontal="center"/>
    </xf>
    <xf numFmtId="0" fontId="4" fillId="0" borderId="0" xfId="0" applyFont="1" applyBorder="1"/>
    <xf numFmtId="0" fontId="29" fillId="0" borderId="0" xfId="0" applyFont="1"/>
    <xf numFmtId="0" fontId="5" fillId="0" borderId="22" xfId="0" applyFont="1" applyBorder="1" applyAlignment="1">
      <alignment horizontal="center" vertical="center" wrapText="1"/>
    </xf>
    <xf numFmtId="0" fontId="9" fillId="0" borderId="0" xfId="45" applyFill="1"/>
    <xf numFmtId="0" fontId="31" fillId="0" borderId="0" xfId="45" applyFont="1" applyFill="1"/>
    <xf numFmtId="0" fontId="28" fillId="0" borderId="0" xfId="45" applyFont="1" applyFill="1"/>
    <xf numFmtId="0" fontId="8" fillId="0" borderId="0" xfId="45" applyFont="1" applyFill="1"/>
    <xf numFmtId="0" fontId="0" fillId="0" borderId="0" xfId="0" applyFill="1"/>
    <xf numFmtId="2" fontId="7" fillId="0" borderId="5" xfId="45" applyNumberFormat="1" applyFont="1" applyFill="1" applyBorder="1" applyAlignment="1">
      <alignment horizontal="center"/>
    </xf>
    <xf numFmtId="0" fontId="31" fillId="0" borderId="27" xfId="45" applyFont="1" applyFill="1" applyBorder="1" applyAlignment="1">
      <alignment horizontal="center"/>
    </xf>
    <xf numFmtId="44" fontId="9" fillId="0" borderId="0" xfId="46" applyFont="1"/>
    <xf numFmtId="0" fontId="5" fillId="0" borderId="28" xfId="0" applyFont="1" applyBorder="1" applyAlignment="1">
      <alignment horizontal="center" vertical="center" textRotation="90"/>
    </xf>
    <xf numFmtId="0" fontId="0" fillId="0" borderId="0" xfId="0"/>
    <xf numFmtId="0" fontId="4" fillId="0" borderId="5" xfId="48" applyFont="1" applyBorder="1"/>
    <xf numFmtId="0" fontId="4" fillId="0" borderId="45" xfId="48" applyFont="1" applyBorder="1" applyAlignment="1">
      <alignment horizontal="center"/>
    </xf>
    <xf numFmtId="0" fontId="5" fillId="0" borderId="44" xfId="0" applyFont="1" applyBorder="1" applyAlignment="1">
      <alignment horizontal="center" vertical="center" textRotation="90"/>
    </xf>
    <xf numFmtId="0" fontId="4" fillId="0" borderId="25" xfId="48" applyFont="1" applyBorder="1" applyAlignment="1">
      <alignment horizontal="center"/>
    </xf>
    <xf numFmtId="0" fontId="4" fillId="0" borderId="31" xfId="0" applyFont="1" applyBorder="1" applyAlignment="1">
      <alignment horizontal="center"/>
    </xf>
    <xf numFmtId="0" fontId="5" fillId="0" borderId="30" xfId="0" applyFont="1" applyBorder="1" applyAlignment="1">
      <alignment horizontal="center" vertical="center" textRotation="90"/>
    </xf>
    <xf numFmtId="0" fontId="5" fillId="0" borderId="20" xfId="0" applyFont="1" applyBorder="1" applyAlignment="1">
      <alignment horizontal="center" vertical="center" textRotation="90"/>
    </xf>
    <xf numFmtId="2" fontId="4" fillId="0" borderId="26" xfId="0" applyNumberFormat="1" applyFont="1" applyBorder="1" applyAlignment="1">
      <alignment horizontal="center"/>
    </xf>
    <xf numFmtId="0" fontId="5" fillId="0" borderId="22" xfId="0" applyFont="1" applyBorder="1" applyAlignment="1">
      <alignment horizontal="center" vertical="center" textRotation="90"/>
    </xf>
    <xf numFmtId="0" fontId="4" fillId="0" borderId="5" xfId="48" applyFont="1" applyBorder="1" applyAlignment="1">
      <alignment horizontal="center"/>
    </xf>
    <xf numFmtId="0" fontId="4" fillId="0" borderId="42" xfId="0" applyFont="1" applyFill="1" applyBorder="1" applyAlignment="1">
      <alignment horizontal="center"/>
    </xf>
    <xf numFmtId="2" fontId="4" fillId="0" borderId="38" xfId="0" applyNumberFormat="1" applyFont="1" applyBorder="1" applyAlignment="1">
      <alignment horizontal="center"/>
    </xf>
    <xf numFmtId="0" fontId="4" fillId="0" borderId="34" xfId="48" applyFont="1" applyBorder="1" applyAlignment="1">
      <alignment horizontal="center"/>
    </xf>
    <xf numFmtId="0" fontId="5" fillId="0" borderId="37" xfId="0" applyFont="1" applyBorder="1" applyAlignment="1">
      <alignment horizontal="center" vertical="center" textRotation="90"/>
    </xf>
    <xf numFmtId="0" fontId="0" fillId="0" borderId="36" xfId="0" applyBorder="1"/>
    <xf numFmtId="0" fontId="4" fillId="0" borderId="29" xfId="0" applyFont="1" applyBorder="1" applyAlignment="1">
      <alignment horizontal="center"/>
    </xf>
    <xf numFmtId="0" fontId="5" fillId="0" borderId="41" xfId="0" applyFont="1" applyBorder="1" applyAlignment="1">
      <alignment horizontal="center" vertical="center" textRotation="90"/>
    </xf>
    <xf numFmtId="0" fontId="4" fillId="0" borderId="35" xfId="48" applyFont="1" applyBorder="1" applyAlignment="1">
      <alignment horizontal="center"/>
    </xf>
    <xf numFmtId="0" fontId="4" fillId="0" borderId="40" xfId="0" applyFont="1" applyBorder="1" applyAlignment="1">
      <alignment horizontal="center"/>
    </xf>
    <xf numFmtId="2" fontId="4" fillId="0" borderId="9" xfId="0" applyNumberFormat="1" applyFont="1" applyBorder="1" applyAlignment="1">
      <alignment horizontal="center"/>
    </xf>
    <xf numFmtId="0" fontId="4" fillId="0" borderId="46" xfId="48" applyFont="1" applyBorder="1" applyAlignment="1">
      <alignment horizontal="center"/>
    </xf>
    <xf numFmtId="0" fontId="5" fillId="0" borderId="8" xfId="0" applyFont="1" applyBorder="1" applyAlignment="1">
      <alignment horizontal="center" vertical="center" wrapText="1"/>
    </xf>
    <xf numFmtId="0" fontId="0" fillId="0" borderId="0" xfId="0"/>
    <xf numFmtId="0" fontId="4" fillId="0" borderId="5" xfId="0" applyFont="1" applyFill="1" applyBorder="1" applyAlignment="1">
      <alignment horizontal="center"/>
    </xf>
    <xf numFmtId="0" fontId="5" fillId="0" borderId="30" xfId="0" applyFont="1" applyBorder="1" applyAlignment="1">
      <alignment horizontal="center" vertical="center" wrapText="1"/>
    </xf>
    <xf numFmtId="0" fontId="0" fillId="0" borderId="0" xfId="0"/>
    <xf numFmtId="0" fontId="4" fillId="0" borderId="27" xfId="0" applyFont="1" applyBorder="1" applyAlignment="1">
      <alignment horizontal="center"/>
    </xf>
    <xf numFmtId="0" fontId="4" fillId="0" borderId="39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5" fillId="0" borderId="36" xfId="0" applyFont="1" applyBorder="1" applyAlignment="1">
      <alignment horizontal="center" vertical="center"/>
    </xf>
    <xf numFmtId="0" fontId="4" fillId="0" borderId="25" xfId="48" applyFont="1" applyBorder="1"/>
    <xf numFmtId="0" fontId="4" fillId="0" borderId="43" xfId="0" applyFont="1" applyFill="1" applyBorder="1" applyAlignment="1">
      <alignment horizontal="center"/>
    </xf>
    <xf numFmtId="2" fontId="4" fillId="0" borderId="39" xfId="0" applyNumberFormat="1" applyFont="1" applyBorder="1"/>
    <xf numFmtId="0" fontId="6" fillId="2" borderId="7" xfId="0" applyFont="1" applyFill="1" applyBorder="1" applyAlignment="1">
      <alignment horizontal="center"/>
    </xf>
    <xf numFmtId="0" fontId="0" fillId="0" borderId="32" xfId="0" applyBorder="1"/>
    <xf numFmtId="0" fontId="5" fillId="0" borderId="39" xfId="0" applyFont="1" applyBorder="1" applyAlignment="1">
      <alignment horizontal="center" vertical="center" textRotation="90"/>
    </xf>
    <xf numFmtId="0" fontId="4" fillId="0" borderId="47" xfId="48" applyFont="1" applyBorder="1" applyAlignment="1">
      <alignment horizontal="center"/>
    </xf>
    <xf numFmtId="0" fontId="4" fillId="0" borderId="48" xfId="48" applyFont="1" applyBorder="1" applyAlignment="1">
      <alignment horizontal="center"/>
    </xf>
    <xf numFmtId="2" fontId="6" fillId="0" borderId="33" xfId="0" applyNumberFormat="1" applyFont="1" applyBorder="1"/>
    <xf numFmtId="2" fontId="6" fillId="0" borderId="5" xfId="0" applyNumberFormat="1" applyFont="1" applyBorder="1" applyAlignment="1">
      <alignment horizontal="center"/>
    </xf>
    <xf numFmtId="0" fontId="5" fillId="0" borderId="23" xfId="0" applyFont="1" applyBorder="1" applyAlignment="1">
      <alignment horizontal="center" vertical="center" wrapText="1"/>
    </xf>
    <xf numFmtId="2" fontId="4" fillId="0" borderId="33" xfId="0" applyNumberFormat="1" applyFont="1" applyBorder="1"/>
    <xf numFmtId="0" fontId="5" fillId="0" borderId="0" xfId="0" applyFont="1" applyAlignment="1"/>
    <xf numFmtId="0" fontId="33" fillId="0" borderId="0" xfId="0" applyFont="1"/>
    <xf numFmtId="0" fontId="35" fillId="0" borderId="0" xfId="47" applyFont="1"/>
    <xf numFmtId="0" fontId="38" fillId="33" borderId="53" xfId="47" applyFont="1" applyFill="1" applyBorder="1" applyAlignment="1">
      <alignment horizontal="center" vertical="center"/>
    </xf>
    <xf numFmtId="0" fontId="38" fillId="0" borderId="0" xfId="47" applyFont="1" applyAlignment="1">
      <alignment horizontal="center"/>
    </xf>
    <xf numFmtId="0" fontId="36" fillId="34" borderId="54" xfId="47" applyFont="1" applyFill="1" applyBorder="1" applyAlignment="1">
      <alignment horizontal="center"/>
    </xf>
    <xf numFmtId="0" fontId="36" fillId="0" borderId="32" xfId="47" applyFont="1" applyFill="1" applyBorder="1" applyAlignment="1">
      <alignment horizontal="center"/>
    </xf>
    <xf numFmtId="0" fontId="36" fillId="35" borderId="55" xfId="47" applyFont="1" applyFill="1" applyBorder="1" applyAlignment="1">
      <alignment horizontal="center"/>
    </xf>
    <xf numFmtId="0" fontId="38" fillId="34" borderId="54" xfId="47" applyFont="1" applyFill="1" applyBorder="1" applyAlignment="1">
      <alignment horizontal="center"/>
    </xf>
    <xf numFmtId="0" fontId="38" fillId="0" borderId="32" xfId="47" applyFont="1" applyFill="1" applyBorder="1" applyAlignment="1">
      <alignment horizontal="center"/>
    </xf>
    <xf numFmtId="0" fontId="38" fillId="35" borderId="55" xfId="47" applyFont="1" applyFill="1" applyBorder="1" applyAlignment="1">
      <alignment horizontal="center"/>
    </xf>
    <xf numFmtId="0" fontId="35" fillId="0" borderId="56" xfId="47" applyFont="1" applyBorder="1" applyAlignment="1">
      <alignment horizontal="center"/>
    </xf>
    <xf numFmtId="0" fontId="8" fillId="0" borderId="33" xfId="50" applyFont="1" applyFill="1" applyBorder="1" applyAlignment="1">
      <alignment horizontal="center"/>
    </xf>
    <xf numFmtId="0" fontId="39" fillId="34" borderId="57" xfId="47" applyFont="1" applyFill="1" applyBorder="1" applyAlignment="1">
      <alignment horizontal="center"/>
    </xf>
    <xf numFmtId="0" fontId="39" fillId="0" borderId="47" xfId="47" applyFont="1" applyFill="1" applyBorder="1" applyAlignment="1">
      <alignment horizontal="center"/>
    </xf>
    <xf numFmtId="0" fontId="39" fillId="35" borderId="58" xfId="47" applyFont="1" applyFill="1" applyBorder="1" applyAlignment="1">
      <alignment horizontal="center"/>
    </xf>
    <xf numFmtId="0" fontId="35" fillId="34" borderId="57" xfId="47" applyFont="1" applyFill="1" applyBorder="1" applyAlignment="1">
      <alignment horizontal="center"/>
    </xf>
    <xf numFmtId="0" fontId="35" fillId="0" borderId="47" xfId="47" applyFont="1" applyFill="1" applyBorder="1" applyAlignment="1">
      <alignment horizontal="center"/>
    </xf>
    <xf numFmtId="0" fontId="35" fillId="35" borderId="58" xfId="47" applyFont="1" applyFill="1" applyBorder="1" applyAlignment="1">
      <alignment horizontal="center"/>
    </xf>
    <xf numFmtId="0" fontId="35" fillId="33" borderId="56" xfId="47" applyFont="1" applyFill="1" applyBorder="1" applyAlignment="1">
      <alignment horizontal="center"/>
    </xf>
    <xf numFmtId="0" fontId="8" fillId="0" borderId="0" xfId="0" applyFont="1"/>
    <xf numFmtId="0" fontId="5" fillId="0" borderId="0" xfId="0" applyFont="1" applyAlignment="1">
      <alignment horizontal="center"/>
    </xf>
    <xf numFmtId="0" fontId="5" fillId="4" borderId="0" xfId="0" applyFont="1" applyFill="1" applyAlignment="1">
      <alignment horizontal="center" vertical="center" wrapText="1"/>
    </xf>
    <xf numFmtId="0" fontId="5" fillId="29" borderId="0" xfId="45" applyFont="1" applyFill="1" applyAlignment="1">
      <alignment horizontal="center" vertical="center" wrapText="1"/>
    </xf>
    <xf numFmtId="0" fontId="5" fillId="30" borderId="0" xfId="45" applyFont="1" applyFill="1" applyAlignment="1">
      <alignment horizontal="center" vertical="center" wrapText="1"/>
    </xf>
    <xf numFmtId="0" fontId="9" fillId="0" borderId="0" xfId="45" applyAlignment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8" fillId="0" borderId="61" xfId="0" applyFont="1" applyBorder="1" applyAlignment="1">
      <alignment horizontal="left"/>
    </xf>
    <xf numFmtId="0" fontId="8" fillId="0" borderId="62" xfId="0" applyFont="1" applyBorder="1" applyAlignment="1">
      <alignment horizontal="left"/>
    </xf>
    <xf numFmtId="0" fontId="8" fillId="0" borderId="63" xfId="0" applyFont="1" applyBorder="1" applyAlignment="1">
      <alignment horizontal="left"/>
    </xf>
    <xf numFmtId="0" fontId="8" fillId="0" borderId="64" xfId="0" applyFont="1" applyBorder="1" applyAlignment="1">
      <alignment horizontal="left"/>
    </xf>
    <xf numFmtId="0" fontId="8" fillId="0" borderId="65" xfId="0" applyFont="1" applyBorder="1" applyAlignment="1">
      <alignment horizontal="left"/>
    </xf>
    <xf numFmtId="0" fontId="8" fillId="0" borderId="66" xfId="0" applyFont="1" applyBorder="1" applyAlignment="1">
      <alignment horizontal="left"/>
    </xf>
    <xf numFmtId="0" fontId="34" fillId="0" borderId="49" xfId="0" applyFont="1" applyBorder="1" applyAlignment="1">
      <alignment horizontal="center"/>
    </xf>
    <xf numFmtId="0" fontId="36" fillId="0" borderId="50" xfId="47" applyFont="1" applyFill="1" applyBorder="1" applyAlignment="1">
      <alignment horizontal="left" vertical="center" wrapText="1"/>
    </xf>
    <xf numFmtId="0" fontId="36" fillId="0" borderId="51" xfId="47" applyFont="1" applyFill="1" applyBorder="1" applyAlignment="1">
      <alignment horizontal="left" vertical="center" wrapText="1"/>
    </xf>
    <xf numFmtId="0" fontId="36" fillId="0" borderId="52" xfId="47" applyFont="1" applyFill="1" applyBorder="1" applyAlignment="1">
      <alignment horizontal="left" vertical="center" wrapText="1"/>
    </xf>
    <xf numFmtId="0" fontId="5" fillId="0" borderId="0" xfId="0" applyFont="1" applyAlignment="1">
      <alignment horizontal="left"/>
    </xf>
    <xf numFmtId="0" fontId="33" fillId="32" borderId="0" xfId="0" applyFont="1" applyFill="1" applyBorder="1" applyAlignment="1">
      <alignment horizontal="center"/>
    </xf>
    <xf numFmtId="0" fontId="27" fillId="0" borderId="0" xfId="0" applyFont="1" applyAlignment="1">
      <alignment horizontal="center" vertical="top" wrapText="1"/>
    </xf>
    <xf numFmtId="0" fontId="27" fillId="0" borderId="19" xfId="0" applyFont="1" applyBorder="1" applyAlignment="1">
      <alignment horizontal="center" vertical="top" wrapText="1"/>
    </xf>
    <xf numFmtId="0" fontId="27" fillId="4" borderId="59" xfId="0" applyFont="1" applyFill="1" applyBorder="1" applyAlignment="1">
      <alignment horizontal="center"/>
    </xf>
    <xf numFmtId="0" fontId="27" fillId="4" borderId="31" xfId="0" applyFont="1" applyFill="1" applyBorder="1" applyAlignment="1">
      <alignment horizontal="center"/>
    </xf>
    <xf numFmtId="0" fontId="27" fillId="4" borderId="60" xfId="0" applyFont="1" applyFill="1" applyBorder="1" applyAlignment="1">
      <alignment horizontal="center"/>
    </xf>
    <xf numFmtId="0" fontId="8" fillId="0" borderId="61" xfId="0" applyFont="1" applyBorder="1" applyAlignment="1">
      <alignment horizontal="left" vertical="center" wrapText="1"/>
    </xf>
    <xf numFmtId="0" fontId="8" fillId="0" borderId="62" xfId="0" applyFont="1" applyBorder="1" applyAlignment="1">
      <alignment horizontal="left" vertical="center" wrapText="1"/>
    </xf>
    <xf numFmtId="0" fontId="8" fillId="0" borderId="63" xfId="0" applyFont="1" applyBorder="1" applyAlignment="1">
      <alignment horizontal="left" vertical="center" wrapText="1"/>
    </xf>
  </cellXfs>
  <cellStyles count="55">
    <cellStyle name="20% - Accent1 2" xfId="1"/>
    <cellStyle name="20% - Accent2 2" xfId="2"/>
    <cellStyle name="20% - Accent3 2" xfId="3"/>
    <cellStyle name="20% - Accent4 2" xfId="4"/>
    <cellStyle name="20% - Accent5 2" xfId="5"/>
    <cellStyle name="20% - Accent6 2" xfId="6"/>
    <cellStyle name="40% - Accent1 2" xfId="7"/>
    <cellStyle name="40% - Accent2 2" xfId="8"/>
    <cellStyle name="40% - Accent3 2" xfId="9"/>
    <cellStyle name="40% - Accent4 2" xfId="10"/>
    <cellStyle name="40% - Accent5 2" xfId="11"/>
    <cellStyle name="40% - Accent6 2" xfId="12"/>
    <cellStyle name="60% - Accent1 2" xfId="13"/>
    <cellStyle name="60% - Accent2 2" xfId="14"/>
    <cellStyle name="60% - Accent3 2" xfId="15"/>
    <cellStyle name="60% - Accent4 2" xfId="16"/>
    <cellStyle name="60% - Accent5 2" xfId="17"/>
    <cellStyle name="60% - Accent6 2" xfId="18"/>
    <cellStyle name="Accent1 2" xfId="19"/>
    <cellStyle name="Accent2 2" xfId="20"/>
    <cellStyle name="Accent3 2" xfId="21"/>
    <cellStyle name="Accent4 2" xfId="22"/>
    <cellStyle name="Accent5 2" xfId="23"/>
    <cellStyle name="Accent6 2" xfId="24"/>
    <cellStyle name="Bad 2" xfId="25"/>
    <cellStyle name="Calculation 2" xfId="26"/>
    <cellStyle name="Check Cell 2" xfId="27"/>
    <cellStyle name="Currency" xfId="46" builtinId="4"/>
    <cellStyle name="Currency 2" xfId="43"/>
    <cellStyle name="Explanatory Text 2" xfId="28"/>
    <cellStyle name="Good 2" xfId="29"/>
    <cellStyle name="Heading 1 2" xfId="30"/>
    <cellStyle name="Heading 2 2" xfId="31"/>
    <cellStyle name="Heading 3 2" xfId="32"/>
    <cellStyle name="Heading 4 2" xfId="33"/>
    <cellStyle name="Input 2" xfId="34"/>
    <cellStyle name="Linked Cell 2" xfId="35"/>
    <cellStyle name="Neutral 2" xfId="36"/>
    <cellStyle name="Normal" xfId="0" builtinId="0"/>
    <cellStyle name="Normal 2" xfId="45"/>
    <cellStyle name="Normal 2 2" xfId="48"/>
    <cellStyle name="Normal 3" xfId="50"/>
    <cellStyle name="Normal 4" xfId="47"/>
    <cellStyle name="Normal 4 2" xfId="53"/>
    <cellStyle name="Normal 5" xfId="52"/>
    <cellStyle name="Normal 5 2" xfId="54"/>
    <cellStyle name="Note 2" xfId="42"/>
    <cellStyle name="Note 2 2" xfId="49"/>
    <cellStyle name="Note 3" xfId="37"/>
    <cellStyle name="Note 3 2" xfId="51"/>
    <cellStyle name="Note 4" xfId="44"/>
    <cellStyle name="Output 2" xfId="38"/>
    <cellStyle name="Title 2" xfId="39"/>
    <cellStyle name="Total 2" xfId="40"/>
    <cellStyle name="Warning Text 2" xfId="4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valuation%20Matrix%20RFP730-16093%20Fire%20Pump%20Controller%20Upgrad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RFP Submittal"/>
      <sheetName val="Evaluation"/>
      <sheetName val="Respondent Summary"/>
    </sheetNames>
    <sheetDataSet>
      <sheetData sheetId="0">
        <row r="6">
          <cell r="A6" t="str">
            <v>RFP730-16093 Fire Pump Controller Upgrade</v>
          </cell>
        </row>
      </sheetData>
      <sheetData sheetId="1">
        <row r="4">
          <cell r="A4" t="str">
            <v xml:space="preserve">J.T. Vaughn Construction, LLC </v>
          </cell>
        </row>
        <row r="5">
          <cell r="A5" t="str">
            <v>Pennum Industries’, LLC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workbookViewId="0">
      <selection activeCell="A3" sqref="A3"/>
    </sheetView>
  </sheetViews>
  <sheetFormatPr defaultRowHeight="12.75" x14ac:dyDescent="0.2"/>
  <cols>
    <col min="1" max="1" width="75.28515625" bestFit="1" customWidth="1"/>
  </cols>
  <sheetData>
    <row r="2" spans="1:5" ht="15.75" x14ac:dyDescent="0.25">
      <c r="A2" s="9" t="s">
        <v>23</v>
      </c>
    </row>
    <row r="3" spans="1:5" ht="13.5" thickBot="1" x14ac:dyDescent="0.25"/>
    <row r="4" spans="1:5" ht="26.25" customHeight="1" thickTop="1" x14ac:dyDescent="0.2">
      <c r="A4" s="7" t="s">
        <v>2</v>
      </c>
    </row>
    <row r="5" spans="1:5" s="1" customFormat="1" ht="15" x14ac:dyDescent="0.2">
      <c r="A5" s="76" t="s">
        <v>21</v>
      </c>
      <c r="C5" s="8"/>
      <c r="D5" s="8"/>
      <c r="E5" s="8"/>
    </row>
    <row r="6" spans="1:5" s="1" customFormat="1" ht="15" x14ac:dyDescent="0.2">
      <c r="A6" s="76" t="s">
        <v>22</v>
      </c>
    </row>
  </sheetData>
  <phoneticPr fontId="3" type="noConversion"/>
  <pageMargins left="0.5" right="0.5" top="1" bottom="1" header="0.5" footer="0.5"/>
  <pageSetup orientation="portrait" horizontalDpi="1200" verticalDpi="12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D16"/>
  <sheetViews>
    <sheetView topLeftCell="A4" workbookViewId="0">
      <selection activeCell="D19" sqref="D19"/>
    </sheetView>
  </sheetViews>
  <sheetFormatPr defaultRowHeight="12.75" x14ac:dyDescent="0.2"/>
  <cols>
    <col min="2" max="2" width="30.7109375" bestFit="1" customWidth="1"/>
    <col min="3" max="3" width="28.7109375" customWidth="1"/>
    <col min="4" max="4" width="25.140625" bestFit="1" customWidth="1"/>
  </cols>
  <sheetData>
    <row r="1" spans="1:4" x14ac:dyDescent="0.2">
      <c r="A1" s="18"/>
      <c r="B1" s="18"/>
      <c r="C1" s="18"/>
      <c r="D1" s="18"/>
    </row>
    <row r="2" spans="1:4" x14ac:dyDescent="0.2">
      <c r="A2" s="18"/>
      <c r="B2" s="18"/>
      <c r="C2" s="18"/>
      <c r="D2" s="18"/>
    </row>
    <row r="3" spans="1:4" ht="15.75" x14ac:dyDescent="0.2">
      <c r="A3" s="18"/>
      <c r="B3" s="118"/>
      <c r="C3" s="118"/>
      <c r="D3" s="118"/>
    </row>
    <row r="4" spans="1:4" x14ac:dyDescent="0.2">
      <c r="A4" s="18"/>
      <c r="B4" s="119" t="str">
        <f>Responses!A2</f>
        <v>RFP730-16093 Fire Pump Controller Upgrade</v>
      </c>
      <c r="C4" s="120"/>
      <c r="D4" s="120"/>
    </row>
    <row r="5" spans="1:4" x14ac:dyDescent="0.2">
      <c r="A5" s="18"/>
      <c r="B5" s="18"/>
      <c r="C5" s="18"/>
      <c r="D5" s="18"/>
    </row>
    <row r="6" spans="1:4" x14ac:dyDescent="0.2">
      <c r="A6" s="18"/>
      <c r="B6" s="18"/>
      <c r="C6" s="19" t="s">
        <v>11</v>
      </c>
      <c r="D6" s="49"/>
    </row>
    <row r="7" spans="1:4" ht="15.75" x14ac:dyDescent="0.25">
      <c r="A7" s="18"/>
      <c r="B7" s="20" t="s">
        <v>12</v>
      </c>
      <c r="C7" s="21" t="s">
        <v>18</v>
      </c>
      <c r="D7" s="21" t="s">
        <v>19</v>
      </c>
    </row>
    <row r="8" spans="1:4" ht="15.75" x14ac:dyDescent="0.25">
      <c r="A8" s="18"/>
      <c r="B8" s="22" t="s">
        <v>13</v>
      </c>
      <c r="C8" s="23">
        <f>C14</f>
        <v>300599.13</v>
      </c>
      <c r="D8" s="23">
        <v>391000</v>
      </c>
    </row>
    <row r="9" spans="1:4" ht="15.75" x14ac:dyDescent="0.25">
      <c r="A9" s="18"/>
      <c r="B9" s="24" t="s">
        <v>10</v>
      </c>
      <c r="C9" s="25">
        <f>SUM(C8:C8)</f>
        <v>300599.13</v>
      </c>
      <c r="D9" s="25">
        <f>SUM(D8:D8)</f>
        <v>391000</v>
      </c>
    </row>
    <row r="10" spans="1:4" ht="15.75" x14ac:dyDescent="0.25">
      <c r="A10" s="18"/>
      <c r="B10" s="22" t="s">
        <v>14</v>
      </c>
      <c r="C10" s="26">
        <v>0</v>
      </c>
      <c r="D10" s="26">
        <f>D9-C9</f>
        <v>90400.87</v>
      </c>
    </row>
    <row r="11" spans="1:4" ht="15.75" x14ac:dyDescent="0.25">
      <c r="A11" s="18"/>
      <c r="B11" s="27" t="s">
        <v>15</v>
      </c>
      <c r="C11" s="48">
        <v>30</v>
      </c>
      <c r="D11" s="28">
        <f>$C$11-(D10/$C$9)*$C$11</f>
        <v>20.977930974051723</v>
      </c>
    </row>
    <row r="12" spans="1:4" x14ac:dyDescent="0.2">
      <c r="A12" s="18"/>
      <c r="B12" s="43"/>
      <c r="C12" s="44"/>
      <c r="D12" s="43"/>
    </row>
    <row r="13" spans="1:4" x14ac:dyDescent="0.2">
      <c r="A13" s="18"/>
      <c r="B13" s="45" t="s">
        <v>16</v>
      </c>
      <c r="C13" s="43"/>
      <c r="D13" s="43"/>
    </row>
    <row r="14" spans="1:4" x14ac:dyDescent="0.2">
      <c r="A14" s="18"/>
      <c r="B14" s="46" t="s">
        <v>22</v>
      </c>
      <c r="C14" s="50">
        <v>300599.13</v>
      </c>
      <c r="D14" s="43"/>
    </row>
    <row r="15" spans="1:4" x14ac:dyDescent="0.2">
      <c r="A15" s="18"/>
      <c r="B15" s="46" t="s">
        <v>21</v>
      </c>
      <c r="C15" s="50">
        <f>D8</f>
        <v>391000</v>
      </c>
      <c r="D15" s="50"/>
    </row>
    <row r="16" spans="1:4" x14ac:dyDescent="0.2">
      <c r="B16" s="47"/>
      <c r="C16" s="47"/>
      <c r="D16" s="47"/>
    </row>
  </sheetData>
  <sortState ref="B14:C15">
    <sortCondition ref="C14:C15"/>
  </sortState>
  <mergeCells count="2">
    <mergeCell ref="B3:D3"/>
    <mergeCell ref="B4:D4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workbookViewId="0">
      <selection activeCell="J24" sqref="J24"/>
    </sheetView>
  </sheetViews>
  <sheetFormatPr defaultRowHeight="12.75" x14ac:dyDescent="0.2"/>
  <cols>
    <col min="1" max="1" width="44" bestFit="1" customWidth="1"/>
    <col min="2" max="5" width="7" bestFit="1" customWidth="1"/>
    <col min="6" max="6" width="8.28515625" bestFit="1" customWidth="1"/>
    <col min="7" max="8" width="7" bestFit="1" customWidth="1"/>
    <col min="9" max="9" width="11.140625" customWidth="1"/>
    <col min="10" max="10" width="10.42578125" bestFit="1" customWidth="1"/>
  </cols>
  <sheetData>
    <row r="1" spans="1:10" ht="15.75" x14ac:dyDescent="0.25">
      <c r="A1" s="116" t="s">
        <v>0</v>
      </c>
      <c r="B1" s="121"/>
      <c r="C1" s="121"/>
      <c r="D1" s="121"/>
      <c r="E1" s="121"/>
      <c r="F1" s="121"/>
      <c r="G1" s="121"/>
      <c r="H1" s="121"/>
      <c r="I1" s="121"/>
      <c r="J1" s="121"/>
    </row>
    <row r="2" spans="1:10" x14ac:dyDescent="0.2">
      <c r="A2" s="117" t="str">
        <f>Responses!A2</f>
        <v>RFP730-16093 Fire Pump Controller Upgrade</v>
      </c>
      <c r="B2" s="122"/>
      <c r="C2" s="122"/>
      <c r="D2" s="122"/>
      <c r="E2" s="122"/>
      <c r="F2" s="122"/>
      <c r="G2" s="122"/>
      <c r="H2" s="122"/>
      <c r="I2" s="122"/>
      <c r="J2" s="122"/>
    </row>
    <row r="3" spans="1:10" ht="15.75" thickBot="1" x14ac:dyDescent="0.25">
      <c r="A3" s="36"/>
      <c r="B3" s="36"/>
      <c r="C3" s="36"/>
      <c r="D3" s="36"/>
      <c r="E3" s="36"/>
      <c r="F3" s="36"/>
      <c r="G3" s="36"/>
      <c r="H3" s="36"/>
      <c r="I3" s="40"/>
      <c r="J3" s="40"/>
    </row>
    <row r="4" spans="1:10" ht="72.75" thickBot="1" x14ac:dyDescent="0.25">
      <c r="A4" s="6" t="s">
        <v>2</v>
      </c>
      <c r="B4" s="29" t="str">
        <f>'Technical Summary'!B4</f>
        <v>Evaluator 1</v>
      </c>
      <c r="C4" s="29" t="str">
        <f>'Technical Summary'!C4</f>
        <v>Evaluator 2</v>
      </c>
      <c r="D4" s="29" t="str">
        <f>'Technical Summary'!D4</f>
        <v>Evaluator 3</v>
      </c>
      <c r="E4" s="29" t="str">
        <f>'Technical Summary'!E4</f>
        <v>Evaluator 4</v>
      </c>
      <c r="F4" s="29" t="str">
        <f>'Technical Summary'!F4</f>
        <v>Evaluator 5</v>
      </c>
      <c r="G4" s="29" t="str">
        <f>'Technical Summary'!G4</f>
        <v>Evaluator 6</v>
      </c>
      <c r="H4" s="29" t="str">
        <f>'Technical Summary'!H4</f>
        <v>Evaluator 7</v>
      </c>
      <c r="I4" s="93" t="s">
        <v>3</v>
      </c>
      <c r="J4" s="5" t="s">
        <v>1</v>
      </c>
    </row>
    <row r="5" spans="1:10" ht="15" x14ac:dyDescent="0.2">
      <c r="A5" s="30" t="str">
        <f>Responses!A5</f>
        <v xml:space="preserve">J.T. Vaughn Construction, LLC </v>
      </c>
      <c r="B5" s="31">
        <f>'1'!I5</f>
        <v>76.98</v>
      </c>
      <c r="C5" s="32">
        <f>'2'!I5</f>
        <v>60.980000000000004</v>
      </c>
      <c r="D5" s="32">
        <f>'3'!I5</f>
        <v>72.98</v>
      </c>
      <c r="E5" s="32">
        <f>'4'!I5</f>
        <v>76.98</v>
      </c>
      <c r="F5" s="32">
        <f>'5'!I5</f>
        <v>78.98</v>
      </c>
      <c r="G5" s="32">
        <f>'6'!I5</f>
        <v>69.98</v>
      </c>
      <c r="H5" s="32">
        <f>'7'!I5</f>
        <v>86.280000000000015</v>
      </c>
      <c r="I5" s="60">
        <f>AVERAGE(B5:H5)</f>
        <v>74.737142857142871</v>
      </c>
      <c r="J5" s="33">
        <f>RANK(I5,$I$5:$I$6,0)</f>
        <v>1</v>
      </c>
    </row>
    <row r="6" spans="1:10" ht="15" x14ac:dyDescent="0.2">
      <c r="A6" s="30" t="str">
        <f>Responses!A6</f>
        <v>Pennum Industries’, LLC</v>
      </c>
      <c r="B6" s="31">
        <f>'1'!I6</f>
        <v>70</v>
      </c>
      <c r="C6" s="32">
        <f>'2'!I6</f>
        <v>71</v>
      </c>
      <c r="D6" s="32">
        <f>'3'!I6</f>
        <v>90</v>
      </c>
      <c r="E6" s="32">
        <f>'4'!I6</f>
        <v>70</v>
      </c>
      <c r="F6" s="32">
        <f>'5'!I6</f>
        <v>75</v>
      </c>
      <c r="G6" s="32">
        <f>'6'!I6</f>
        <v>61</v>
      </c>
      <c r="H6" s="32">
        <f>'7'!I6</f>
        <v>75.400000000000006</v>
      </c>
      <c r="I6" s="60">
        <f t="shared" ref="I6" si="0">AVERAGE(B6:H6)</f>
        <v>73.2</v>
      </c>
      <c r="J6" s="33">
        <f>RANK(I6,$I$5:$I$6,0)</f>
        <v>2</v>
      </c>
    </row>
    <row r="8" spans="1:10" x14ac:dyDescent="0.2">
      <c r="F8" s="35"/>
      <c r="G8" s="35"/>
      <c r="H8" s="35"/>
      <c r="I8" s="35"/>
    </row>
    <row r="9" spans="1:10" x14ac:dyDescent="0.2">
      <c r="F9" s="35"/>
      <c r="G9" s="35"/>
      <c r="H9" s="35"/>
      <c r="I9" s="35"/>
    </row>
    <row r="11" spans="1:10" ht="15" x14ac:dyDescent="0.2">
      <c r="A11" s="41" t="s">
        <v>59</v>
      </c>
    </row>
    <row r="12" spans="1:10" ht="15" x14ac:dyDescent="0.2">
      <c r="A12" s="36"/>
    </row>
    <row r="13" spans="1:10" ht="15" x14ac:dyDescent="0.2">
      <c r="A13" s="41" t="s">
        <v>60</v>
      </c>
    </row>
  </sheetData>
  <mergeCells count="2">
    <mergeCell ref="A1:J1"/>
    <mergeCell ref="A2:J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22"/>
  <sheetViews>
    <sheetView tabSelected="1" workbookViewId="0">
      <selection activeCell="F11" sqref="F11"/>
    </sheetView>
  </sheetViews>
  <sheetFormatPr defaultRowHeight="12.75" x14ac:dyDescent="0.2"/>
  <cols>
    <col min="1" max="1" width="2.28515625" customWidth="1"/>
    <col min="2" max="2" width="27.42578125" bestFit="1" customWidth="1"/>
    <col min="3" max="3" width="12" customWidth="1"/>
    <col min="4" max="4" width="9.140625" customWidth="1"/>
    <col min="15" max="15" width="14" customWidth="1"/>
  </cols>
  <sheetData>
    <row r="1" spans="2:21" ht="15.75" x14ac:dyDescent="0.25">
      <c r="B1" s="133" t="s">
        <v>31</v>
      </c>
      <c r="C1" s="133"/>
      <c r="D1" s="133"/>
      <c r="E1" s="95" t="str">
        <f>[1]Cover!A6</f>
        <v>RFP730-16093 Fire Pump Controller Upgrade</v>
      </c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</row>
    <row r="2" spans="2:21" ht="15.75" x14ac:dyDescent="0.25">
      <c r="B2" s="78"/>
      <c r="C2" s="95"/>
      <c r="D2" s="95"/>
      <c r="E2" s="95"/>
      <c r="F2" s="95"/>
      <c r="G2" s="95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</row>
    <row r="3" spans="2:21" ht="14.25" x14ac:dyDescent="0.2">
      <c r="B3" s="96" t="s">
        <v>32</v>
      </c>
      <c r="C3" s="134" t="s">
        <v>33</v>
      </c>
      <c r="D3" s="134"/>
      <c r="E3" s="134"/>
      <c r="F3" s="134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</row>
    <row r="4" spans="2:21" ht="15" x14ac:dyDescent="0.2">
      <c r="B4" s="78"/>
      <c r="C4" s="78"/>
      <c r="D4" s="78"/>
      <c r="E4" s="78"/>
      <c r="F4" s="36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</row>
    <row r="5" spans="2:21" ht="16.5" thickBot="1" x14ac:dyDescent="0.3">
      <c r="B5" s="36"/>
      <c r="C5" s="129" t="s">
        <v>34</v>
      </c>
      <c r="D5" s="129"/>
      <c r="E5" s="129"/>
      <c r="F5" s="129" t="s">
        <v>35</v>
      </c>
      <c r="G5" s="129"/>
      <c r="H5" s="129"/>
      <c r="I5" s="129" t="s">
        <v>36</v>
      </c>
      <c r="J5" s="129"/>
      <c r="K5" s="129"/>
      <c r="L5" s="129" t="s">
        <v>37</v>
      </c>
      <c r="M5" s="129"/>
      <c r="N5" s="129"/>
      <c r="O5" s="129" t="s">
        <v>38</v>
      </c>
      <c r="P5" s="129"/>
      <c r="Q5" s="129"/>
      <c r="R5" s="129" t="s">
        <v>39</v>
      </c>
      <c r="S5" s="129"/>
      <c r="T5" s="129"/>
      <c r="U5" s="78"/>
    </row>
    <row r="6" spans="2:21" ht="136.5" customHeight="1" x14ac:dyDescent="0.2">
      <c r="B6" s="97"/>
      <c r="C6" s="130" t="s">
        <v>40</v>
      </c>
      <c r="D6" s="131"/>
      <c r="E6" s="132"/>
      <c r="F6" s="130" t="s">
        <v>41</v>
      </c>
      <c r="G6" s="131"/>
      <c r="H6" s="132"/>
      <c r="I6" s="130" t="s">
        <v>42</v>
      </c>
      <c r="J6" s="131"/>
      <c r="K6" s="132"/>
      <c r="L6" s="130" t="s">
        <v>43</v>
      </c>
      <c r="M6" s="131"/>
      <c r="N6" s="132"/>
      <c r="O6" s="130" t="s">
        <v>44</v>
      </c>
      <c r="P6" s="131"/>
      <c r="Q6" s="132"/>
      <c r="R6" s="130" t="s">
        <v>45</v>
      </c>
      <c r="S6" s="131"/>
      <c r="T6" s="132"/>
      <c r="U6" s="98" t="s">
        <v>10</v>
      </c>
    </row>
    <row r="7" spans="2:21" x14ac:dyDescent="0.2">
      <c r="B7" s="99" t="s">
        <v>4</v>
      </c>
      <c r="C7" s="100" t="s">
        <v>46</v>
      </c>
      <c r="D7" s="101" t="s">
        <v>47</v>
      </c>
      <c r="E7" s="102" t="s">
        <v>48</v>
      </c>
      <c r="F7" s="103" t="s">
        <v>46</v>
      </c>
      <c r="G7" s="104" t="s">
        <v>47</v>
      </c>
      <c r="H7" s="105" t="s">
        <v>48</v>
      </c>
      <c r="I7" s="103" t="s">
        <v>46</v>
      </c>
      <c r="J7" s="104" t="s">
        <v>47</v>
      </c>
      <c r="K7" s="105" t="s">
        <v>48</v>
      </c>
      <c r="L7" s="100" t="s">
        <v>46</v>
      </c>
      <c r="M7" s="101" t="s">
        <v>47</v>
      </c>
      <c r="N7" s="102" t="s">
        <v>48</v>
      </c>
      <c r="O7" s="100" t="s">
        <v>46</v>
      </c>
      <c r="P7" s="101" t="s">
        <v>47</v>
      </c>
      <c r="Q7" s="102" t="s">
        <v>48</v>
      </c>
      <c r="R7" s="100" t="s">
        <v>46</v>
      </c>
      <c r="S7" s="101" t="s">
        <v>47</v>
      </c>
      <c r="T7" s="102" t="s">
        <v>48</v>
      </c>
      <c r="U7" s="106"/>
    </row>
    <row r="8" spans="2:21" x14ac:dyDescent="0.2">
      <c r="B8" s="107" t="str">
        <f>'[1]RFP Submittal'!A4</f>
        <v xml:space="preserve">J.T. Vaughn Construction, LLC </v>
      </c>
      <c r="C8" s="108"/>
      <c r="D8" s="109">
        <v>6</v>
      </c>
      <c r="E8" s="110">
        <f>C8*D8</f>
        <v>0</v>
      </c>
      <c r="F8" s="111"/>
      <c r="G8" s="112">
        <v>4</v>
      </c>
      <c r="H8" s="113">
        <f>F8*G8</f>
        <v>0</v>
      </c>
      <c r="I8" s="111"/>
      <c r="J8" s="112">
        <v>3</v>
      </c>
      <c r="K8" s="113">
        <f>I8*J8</f>
        <v>0</v>
      </c>
      <c r="L8" s="108"/>
      <c r="M8" s="109">
        <v>3</v>
      </c>
      <c r="N8" s="110">
        <f>L8*M8</f>
        <v>0</v>
      </c>
      <c r="O8" s="108"/>
      <c r="P8" s="109">
        <v>3</v>
      </c>
      <c r="Q8" s="110">
        <f>O8*P8</f>
        <v>0</v>
      </c>
      <c r="R8" s="108"/>
      <c r="S8" s="109">
        <v>1</v>
      </c>
      <c r="T8" s="110">
        <f>R8*S8</f>
        <v>0</v>
      </c>
      <c r="U8" s="114">
        <f>Q8+K8+H8+E8+N8+T8</f>
        <v>0</v>
      </c>
    </row>
    <row r="9" spans="2:21" x14ac:dyDescent="0.2">
      <c r="B9" s="107" t="str">
        <f>'[1]RFP Submittal'!A5</f>
        <v>Pennum Industries’, LLC</v>
      </c>
      <c r="C9" s="108"/>
      <c r="D9" s="109">
        <v>6</v>
      </c>
      <c r="E9" s="110">
        <f t="shared" ref="E9" si="0">C9*D9</f>
        <v>0</v>
      </c>
      <c r="F9" s="111"/>
      <c r="G9" s="112">
        <v>4</v>
      </c>
      <c r="H9" s="113">
        <f t="shared" ref="H9" si="1">F9*G9</f>
        <v>0</v>
      </c>
      <c r="I9" s="111"/>
      <c r="J9" s="112">
        <v>3</v>
      </c>
      <c r="K9" s="113">
        <f t="shared" ref="K9" si="2">I9*J9</f>
        <v>0</v>
      </c>
      <c r="L9" s="108"/>
      <c r="M9" s="109">
        <v>3</v>
      </c>
      <c r="N9" s="110">
        <f t="shared" ref="N9" si="3">L9*M9</f>
        <v>0</v>
      </c>
      <c r="O9" s="108"/>
      <c r="P9" s="109">
        <v>3</v>
      </c>
      <c r="Q9" s="110">
        <f t="shared" ref="Q9" si="4">O9*P9</f>
        <v>0</v>
      </c>
      <c r="R9" s="108"/>
      <c r="S9" s="109">
        <v>1</v>
      </c>
      <c r="T9" s="110">
        <f t="shared" ref="T9" si="5">R9*S9</f>
        <v>0</v>
      </c>
      <c r="U9" s="114">
        <f>Q9+K9+H9+E9+N9+T9</f>
        <v>0</v>
      </c>
    </row>
    <row r="10" spans="2:21" x14ac:dyDescent="0.2">
      <c r="B10" s="115"/>
      <c r="C10" s="115"/>
      <c r="D10" s="115"/>
      <c r="E10" s="115"/>
      <c r="F10" s="115"/>
      <c r="G10" s="115"/>
      <c r="H10" s="115"/>
      <c r="I10" s="115"/>
      <c r="J10" s="115"/>
      <c r="K10" s="115"/>
      <c r="L10" s="115"/>
      <c r="M10" s="115"/>
      <c r="N10" s="115"/>
      <c r="O10" s="115"/>
      <c r="P10" s="115"/>
      <c r="Q10" s="115"/>
      <c r="R10" s="115"/>
      <c r="S10" s="115"/>
      <c r="T10" s="115"/>
      <c r="U10" s="115"/>
    </row>
    <row r="11" spans="2:21" x14ac:dyDescent="0.2">
      <c r="B11" s="135" t="s">
        <v>49</v>
      </c>
      <c r="C11" s="135"/>
      <c r="D11" s="135"/>
      <c r="E11" s="135"/>
      <c r="F11" s="115"/>
      <c r="G11" s="115" t="s">
        <v>50</v>
      </c>
      <c r="H11" s="115"/>
      <c r="I11" s="115"/>
      <c r="J11" s="115"/>
      <c r="K11" s="115"/>
      <c r="L11" s="115"/>
      <c r="M11" s="115"/>
      <c r="N11" s="115"/>
      <c r="O11" s="115"/>
      <c r="P11" s="115"/>
      <c r="Q11" s="115"/>
      <c r="R11" s="115"/>
      <c r="S11" s="115"/>
      <c r="T11" s="115"/>
      <c r="U11" s="115"/>
    </row>
    <row r="12" spans="2:21" x14ac:dyDescent="0.2">
      <c r="B12" s="135"/>
      <c r="C12" s="135"/>
      <c r="D12" s="135"/>
      <c r="E12" s="135"/>
      <c r="F12" s="115"/>
      <c r="G12" s="115" t="s">
        <v>51</v>
      </c>
      <c r="H12" s="115"/>
      <c r="I12" s="115"/>
      <c r="J12" s="115"/>
      <c r="K12" s="115"/>
      <c r="L12" s="115"/>
      <c r="M12" s="115"/>
      <c r="N12" s="115"/>
      <c r="O12" s="115"/>
      <c r="P12" s="115"/>
      <c r="Q12" s="115"/>
      <c r="R12" s="115"/>
      <c r="S12" s="115"/>
      <c r="T12" s="115"/>
      <c r="U12" s="115"/>
    </row>
    <row r="13" spans="2:21" x14ac:dyDescent="0.2">
      <c r="B13" s="135"/>
      <c r="C13" s="135"/>
      <c r="D13" s="135"/>
      <c r="E13" s="135"/>
      <c r="F13" s="115"/>
      <c r="G13" s="115"/>
      <c r="H13" s="115"/>
      <c r="I13" s="115"/>
      <c r="J13" s="115"/>
      <c r="K13" s="115"/>
      <c r="L13" s="115"/>
      <c r="M13" s="115"/>
      <c r="N13" s="115"/>
      <c r="O13" s="115"/>
      <c r="P13" s="115"/>
      <c r="Q13" s="115"/>
      <c r="R13" s="115"/>
      <c r="S13" s="115"/>
      <c r="T13" s="115"/>
      <c r="U13" s="115"/>
    </row>
    <row r="14" spans="2:21" ht="13.5" thickBot="1" x14ac:dyDescent="0.25">
      <c r="B14" s="136"/>
      <c r="C14" s="136"/>
      <c r="D14" s="136"/>
      <c r="E14" s="136"/>
      <c r="F14" s="115"/>
      <c r="G14" s="115"/>
      <c r="H14" s="115"/>
      <c r="I14" s="115"/>
      <c r="J14" s="115"/>
      <c r="K14" s="115"/>
      <c r="L14" s="115"/>
      <c r="M14" s="115"/>
      <c r="N14" s="115"/>
      <c r="O14" s="115"/>
      <c r="P14" s="115"/>
      <c r="Q14" s="115"/>
      <c r="R14" s="115"/>
      <c r="S14" s="115"/>
      <c r="T14" s="115"/>
      <c r="U14" s="115"/>
    </row>
    <row r="15" spans="2:21" ht="13.5" thickTop="1" x14ac:dyDescent="0.2">
      <c r="B15" s="137" t="s">
        <v>52</v>
      </c>
      <c r="C15" s="138"/>
      <c r="D15" s="138"/>
      <c r="E15" s="139"/>
      <c r="F15" s="115"/>
      <c r="G15" s="115"/>
      <c r="H15" s="115"/>
      <c r="I15" s="115"/>
      <c r="J15" s="115"/>
      <c r="K15" s="115"/>
      <c r="L15" s="115"/>
      <c r="M15" s="115"/>
      <c r="N15" s="115"/>
      <c r="O15" s="115"/>
      <c r="P15" s="115"/>
      <c r="Q15" s="115"/>
      <c r="R15" s="115"/>
      <c r="S15" s="115"/>
      <c r="T15" s="115"/>
      <c r="U15" s="115"/>
    </row>
    <row r="16" spans="2:21" x14ac:dyDescent="0.2">
      <c r="B16" s="140" t="s">
        <v>53</v>
      </c>
      <c r="C16" s="141"/>
      <c r="D16" s="141"/>
      <c r="E16" s="142"/>
      <c r="F16" s="115"/>
      <c r="G16" s="115"/>
      <c r="H16" s="115"/>
      <c r="I16" s="115"/>
      <c r="J16" s="115"/>
      <c r="K16" s="115"/>
      <c r="L16" s="115"/>
      <c r="M16" s="115"/>
      <c r="N16" s="115"/>
      <c r="O16" s="115"/>
      <c r="P16" s="115"/>
      <c r="Q16" s="115"/>
      <c r="R16" s="115"/>
      <c r="S16" s="115"/>
      <c r="T16" s="115"/>
      <c r="U16" s="115"/>
    </row>
    <row r="17" spans="2:21" x14ac:dyDescent="0.2">
      <c r="B17" s="123" t="s">
        <v>54</v>
      </c>
      <c r="C17" s="124"/>
      <c r="D17" s="124"/>
      <c r="E17" s="125"/>
      <c r="F17" s="115"/>
      <c r="G17" s="115"/>
      <c r="H17" s="115"/>
      <c r="I17" s="115"/>
      <c r="J17" s="115"/>
      <c r="K17" s="115"/>
      <c r="L17" s="115"/>
      <c r="M17" s="115"/>
      <c r="N17" s="115"/>
      <c r="O17" s="115"/>
      <c r="P17" s="115"/>
      <c r="Q17" s="115"/>
      <c r="R17" s="115"/>
      <c r="S17" s="115"/>
      <c r="T17" s="115"/>
      <c r="U17" s="115"/>
    </row>
    <row r="18" spans="2:21" x14ac:dyDescent="0.2">
      <c r="B18" s="123" t="s">
        <v>55</v>
      </c>
      <c r="C18" s="124"/>
      <c r="D18" s="124"/>
      <c r="E18" s="125"/>
      <c r="F18" s="115"/>
      <c r="G18" s="115"/>
      <c r="H18" s="115"/>
      <c r="I18" s="115"/>
      <c r="J18" s="115"/>
      <c r="K18" s="115"/>
      <c r="L18" s="115"/>
      <c r="M18" s="115"/>
      <c r="N18" s="115"/>
      <c r="O18" s="115"/>
      <c r="P18" s="115"/>
      <c r="Q18" s="115"/>
      <c r="R18" s="115"/>
      <c r="S18" s="115"/>
      <c r="T18" s="115"/>
      <c r="U18" s="115"/>
    </row>
    <row r="19" spans="2:21" x14ac:dyDescent="0.2">
      <c r="B19" s="123" t="s">
        <v>56</v>
      </c>
      <c r="C19" s="124"/>
      <c r="D19" s="124"/>
      <c r="E19" s="125"/>
      <c r="F19" s="115"/>
      <c r="G19" s="115"/>
      <c r="H19" s="115"/>
      <c r="I19" s="115"/>
      <c r="J19" s="115"/>
      <c r="K19" s="115"/>
      <c r="L19" s="115"/>
      <c r="M19" s="115"/>
      <c r="N19" s="115"/>
      <c r="O19" s="115"/>
      <c r="P19" s="115"/>
      <c r="Q19" s="115"/>
      <c r="R19" s="115"/>
      <c r="S19" s="115"/>
      <c r="T19" s="115"/>
      <c r="U19" s="115"/>
    </row>
    <row r="20" spans="2:21" x14ac:dyDescent="0.2">
      <c r="B20" s="123" t="s">
        <v>57</v>
      </c>
      <c r="C20" s="124"/>
      <c r="D20" s="124"/>
      <c r="E20" s="125"/>
      <c r="F20" s="115"/>
      <c r="G20" s="115"/>
      <c r="H20" s="115"/>
      <c r="I20" s="115"/>
      <c r="J20" s="115"/>
      <c r="K20" s="115"/>
      <c r="L20" s="115"/>
      <c r="M20" s="115"/>
      <c r="N20" s="115"/>
      <c r="O20" s="115"/>
      <c r="P20" s="115"/>
      <c r="Q20" s="115"/>
      <c r="R20" s="115"/>
      <c r="S20" s="115"/>
      <c r="T20" s="115"/>
      <c r="U20" s="115"/>
    </row>
    <row r="21" spans="2:21" ht="13.5" thickBot="1" x14ac:dyDescent="0.25">
      <c r="B21" s="126" t="s">
        <v>58</v>
      </c>
      <c r="C21" s="127"/>
      <c r="D21" s="127"/>
      <c r="E21" s="128"/>
      <c r="F21" s="115"/>
      <c r="G21" s="115"/>
      <c r="H21" s="115"/>
      <c r="I21" s="115"/>
      <c r="J21" s="115"/>
      <c r="K21" s="115"/>
      <c r="L21" s="115"/>
      <c r="M21" s="115"/>
      <c r="N21" s="115"/>
      <c r="O21" s="115"/>
      <c r="P21" s="115"/>
      <c r="Q21" s="115"/>
      <c r="R21" s="115"/>
      <c r="S21" s="115"/>
      <c r="T21" s="115"/>
      <c r="U21" s="115"/>
    </row>
    <row r="22" spans="2:21" ht="13.5" thickTop="1" x14ac:dyDescent="0.2">
      <c r="B22" s="78"/>
      <c r="C22" s="78"/>
      <c r="D22" s="78"/>
      <c r="E22" s="78"/>
      <c r="F22" s="78"/>
      <c r="G22" s="78"/>
      <c r="H22" s="78"/>
      <c r="I22" s="78"/>
      <c r="J22" s="78"/>
      <c r="K22" s="78"/>
      <c r="L22" s="78"/>
      <c r="M22" s="78"/>
      <c r="N22" s="78"/>
      <c r="O22" s="78"/>
      <c r="P22" s="78"/>
      <c r="Q22" s="78"/>
      <c r="R22" s="78"/>
      <c r="S22" s="78"/>
      <c r="T22" s="78"/>
      <c r="U22" s="78"/>
    </row>
  </sheetData>
  <mergeCells count="22">
    <mergeCell ref="L5:N5"/>
    <mergeCell ref="B1:D1"/>
    <mergeCell ref="C3:F3"/>
    <mergeCell ref="C5:E5"/>
    <mergeCell ref="F5:H5"/>
    <mergeCell ref="B11:E14"/>
    <mergeCell ref="B20:E20"/>
    <mergeCell ref="B21:E21"/>
    <mergeCell ref="O5:Q5"/>
    <mergeCell ref="R5:T5"/>
    <mergeCell ref="C6:E6"/>
    <mergeCell ref="F6:H6"/>
    <mergeCell ref="I6:K6"/>
    <mergeCell ref="L6:N6"/>
    <mergeCell ref="O6:Q6"/>
    <mergeCell ref="R6:T6"/>
    <mergeCell ref="B15:E15"/>
    <mergeCell ref="B16:E16"/>
    <mergeCell ref="B17:E17"/>
    <mergeCell ref="B18:E18"/>
    <mergeCell ref="B19:E19"/>
    <mergeCell ref="I5:K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workbookViewId="0">
      <selection activeCell="B5" sqref="B5:B6"/>
    </sheetView>
  </sheetViews>
  <sheetFormatPr defaultRowHeight="12.75" x14ac:dyDescent="0.2"/>
  <cols>
    <col min="1" max="1" width="32.7109375" bestFit="1" customWidth="1"/>
    <col min="2" max="2" width="7.85546875" bestFit="1" customWidth="1"/>
    <col min="3" max="6" width="4.140625" bestFit="1" customWidth="1"/>
    <col min="7" max="7" width="4.140625" style="52" customWidth="1"/>
    <col min="8" max="8" width="9.42578125" bestFit="1" customWidth="1"/>
  </cols>
  <sheetData>
    <row r="1" spans="1:10" ht="15.75" x14ac:dyDescent="0.25">
      <c r="A1" s="116" t="s">
        <v>0</v>
      </c>
      <c r="B1" s="116"/>
      <c r="C1" s="116"/>
      <c r="D1" s="116"/>
      <c r="E1" s="116"/>
      <c r="F1" s="116"/>
      <c r="G1" s="116"/>
      <c r="H1" s="116"/>
      <c r="I1" s="35"/>
      <c r="J1" s="35"/>
    </row>
    <row r="2" spans="1:10" ht="12.75" customHeight="1" x14ac:dyDescent="0.2">
      <c r="A2" s="117" t="str">
        <f>Responses!A2</f>
        <v>RFP730-16093 Fire Pump Controller Upgrade</v>
      </c>
      <c r="B2" s="117"/>
      <c r="C2" s="117"/>
      <c r="D2" s="117"/>
      <c r="E2" s="117"/>
      <c r="F2" s="117"/>
      <c r="G2" s="117"/>
      <c r="H2" s="117"/>
      <c r="I2" s="117"/>
      <c r="J2" s="35"/>
    </row>
    <row r="3" spans="1:10" ht="15.75" thickBot="1" x14ac:dyDescent="0.25">
      <c r="A3" s="35"/>
      <c r="B3" s="35"/>
      <c r="C3" s="35"/>
      <c r="D3" s="35"/>
      <c r="E3" s="35"/>
      <c r="F3" s="35"/>
      <c r="H3" s="37"/>
      <c r="I3" s="35"/>
      <c r="J3" s="35"/>
    </row>
    <row r="4" spans="1:10" ht="78" thickTop="1" thickBot="1" x14ac:dyDescent="0.25">
      <c r="A4" s="82" t="s">
        <v>4</v>
      </c>
      <c r="B4" s="58" t="s">
        <v>5</v>
      </c>
      <c r="C4" s="38" t="s">
        <v>6</v>
      </c>
      <c r="D4" s="38" t="s">
        <v>7</v>
      </c>
      <c r="E4" s="38" t="s">
        <v>8</v>
      </c>
      <c r="F4" s="38" t="s">
        <v>9</v>
      </c>
      <c r="G4" s="51" t="s">
        <v>20</v>
      </c>
      <c r="H4" s="42" t="s">
        <v>17</v>
      </c>
      <c r="I4" s="42" t="s">
        <v>10</v>
      </c>
      <c r="J4" s="17"/>
    </row>
    <row r="5" spans="1:10" ht="16.5" thickTop="1" x14ac:dyDescent="0.2">
      <c r="A5" s="84" t="str">
        <f>Responses!A5</f>
        <v xml:space="preserve">J.T. Vaughn Construction, LLC </v>
      </c>
      <c r="B5" s="78">
        <v>20.98</v>
      </c>
      <c r="C5" s="81">
        <v>16</v>
      </c>
      <c r="D5" s="81">
        <v>12</v>
      </c>
      <c r="E5" s="81">
        <v>12</v>
      </c>
      <c r="F5" s="81">
        <v>12</v>
      </c>
      <c r="G5" s="68">
        <v>4</v>
      </c>
      <c r="H5" s="72">
        <f>SUM(C5:G5)</f>
        <v>56</v>
      </c>
      <c r="I5" s="72">
        <f>SUM(B5:G5)</f>
        <v>76.98</v>
      </c>
      <c r="J5" s="17"/>
    </row>
    <row r="6" spans="1:10" ht="15" x14ac:dyDescent="0.2">
      <c r="A6" s="39" t="str">
        <f>Responses!A6</f>
        <v>Pennum Industries’, LLC</v>
      </c>
      <c r="B6" s="78">
        <v>30</v>
      </c>
      <c r="C6" s="81">
        <v>12</v>
      </c>
      <c r="D6" s="81">
        <v>6</v>
      </c>
      <c r="E6" s="81">
        <v>9</v>
      </c>
      <c r="F6" s="81">
        <v>9</v>
      </c>
      <c r="G6" s="68">
        <v>4</v>
      </c>
      <c r="H6" s="72">
        <f>SUM(C6:G6)</f>
        <v>40</v>
      </c>
      <c r="I6" s="72">
        <f>SUM(B6:G6)</f>
        <v>70</v>
      </c>
      <c r="J6" s="16"/>
    </row>
    <row r="7" spans="1:10" x14ac:dyDescent="0.2">
      <c r="J7" s="34"/>
    </row>
    <row r="8" spans="1:10" x14ac:dyDescent="0.2">
      <c r="J8" s="34"/>
    </row>
    <row r="9" spans="1:10" x14ac:dyDescent="0.2">
      <c r="A9" s="16"/>
      <c r="J9" s="34"/>
    </row>
  </sheetData>
  <mergeCells count="2">
    <mergeCell ref="A1:H1"/>
    <mergeCell ref="A2:I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workbookViewId="0">
      <selection activeCell="B5" sqref="B5:B6"/>
    </sheetView>
  </sheetViews>
  <sheetFormatPr defaultRowHeight="12.75" x14ac:dyDescent="0.2"/>
  <cols>
    <col min="1" max="1" width="32.7109375" style="75" bestFit="1" customWidth="1"/>
    <col min="2" max="2" width="7.85546875" style="75" bestFit="1" customWidth="1"/>
    <col min="3" max="6" width="4.140625" style="75" bestFit="1" customWidth="1"/>
    <col min="7" max="7" width="4.140625" style="75" customWidth="1"/>
    <col min="8" max="8" width="9.42578125" style="75" bestFit="1" customWidth="1"/>
    <col min="9" max="16384" width="9.140625" style="75"/>
  </cols>
  <sheetData>
    <row r="1" spans="1:10" ht="15.75" x14ac:dyDescent="0.25">
      <c r="A1" s="116" t="s">
        <v>0</v>
      </c>
      <c r="B1" s="116"/>
      <c r="C1" s="116"/>
      <c r="D1" s="116"/>
      <c r="E1" s="116"/>
      <c r="F1" s="116"/>
      <c r="G1" s="116"/>
      <c r="H1" s="116"/>
    </row>
    <row r="2" spans="1:10" ht="12.75" customHeight="1" x14ac:dyDescent="0.2">
      <c r="A2" s="117" t="str">
        <f>Responses!A2</f>
        <v>RFP730-16093 Fire Pump Controller Upgrade</v>
      </c>
      <c r="B2" s="117"/>
      <c r="C2" s="117"/>
      <c r="D2" s="117"/>
      <c r="E2" s="117"/>
      <c r="F2" s="117"/>
      <c r="G2" s="117"/>
      <c r="H2" s="117"/>
      <c r="I2" s="117"/>
    </row>
    <row r="3" spans="1:10" ht="15.75" thickBot="1" x14ac:dyDescent="0.25">
      <c r="H3" s="37"/>
    </row>
    <row r="4" spans="1:10" ht="78" thickTop="1" thickBot="1" x14ac:dyDescent="0.25">
      <c r="A4" s="82" t="s">
        <v>4</v>
      </c>
      <c r="B4" s="58" t="s">
        <v>5</v>
      </c>
      <c r="C4" s="38" t="s">
        <v>6</v>
      </c>
      <c r="D4" s="38" t="s">
        <v>7</v>
      </c>
      <c r="E4" s="38" t="s">
        <v>8</v>
      </c>
      <c r="F4" s="38" t="s">
        <v>9</v>
      </c>
      <c r="G4" s="61" t="s">
        <v>20</v>
      </c>
      <c r="H4" s="77" t="s">
        <v>17</v>
      </c>
      <c r="I4" s="42" t="s">
        <v>10</v>
      </c>
      <c r="J4" s="17"/>
    </row>
    <row r="5" spans="1:10" ht="16.5" thickTop="1" x14ac:dyDescent="0.2">
      <c r="A5" s="63" t="str">
        <f>Responses!A5</f>
        <v xml:space="preserve">J.T. Vaughn Construction, LLC </v>
      </c>
      <c r="B5" s="78">
        <v>20.98</v>
      </c>
      <c r="C5" s="71">
        <v>12</v>
      </c>
      <c r="D5" s="80">
        <v>9</v>
      </c>
      <c r="E5" s="80">
        <v>7.5</v>
      </c>
      <c r="F5" s="57">
        <v>9</v>
      </c>
      <c r="G5" s="80">
        <v>2.5</v>
      </c>
      <c r="H5" s="72">
        <f>SUM(C5:G5)</f>
        <v>40</v>
      </c>
      <c r="I5" s="72">
        <f>SUM(B5:G5)</f>
        <v>60.980000000000004</v>
      </c>
      <c r="J5" s="17"/>
    </row>
    <row r="6" spans="1:10" ht="15" x14ac:dyDescent="0.2">
      <c r="A6" s="84" t="str">
        <f>Responses!A6</f>
        <v>Pennum Industries’, LLC</v>
      </c>
      <c r="B6" s="78">
        <v>30</v>
      </c>
      <c r="C6" s="79">
        <v>10</v>
      </c>
      <c r="D6" s="81">
        <v>10.5</v>
      </c>
      <c r="E6" s="81">
        <v>9</v>
      </c>
      <c r="F6" s="79">
        <v>9</v>
      </c>
      <c r="G6" s="81">
        <v>2.5</v>
      </c>
      <c r="H6" s="72">
        <f>SUM(C6:G6)</f>
        <v>41</v>
      </c>
      <c r="I6" s="72">
        <f>SUM(B6:G6)</f>
        <v>71</v>
      </c>
    </row>
    <row r="13" spans="1:10" ht="13.5" thickBot="1" x14ac:dyDescent="0.25"/>
    <row r="14" spans="1:10" ht="14.25" thickTop="1" thickBot="1" x14ac:dyDescent="0.25">
      <c r="B14" s="67"/>
    </row>
    <row r="15" spans="1:10" ht="13.5" thickTop="1" x14ac:dyDescent="0.2"/>
  </sheetData>
  <mergeCells count="2">
    <mergeCell ref="A1:H1"/>
    <mergeCell ref="A2:I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workbookViewId="0">
      <selection activeCell="B9" sqref="B9:B10"/>
    </sheetView>
  </sheetViews>
  <sheetFormatPr defaultRowHeight="12.75" x14ac:dyDescent="0.2"/>
  <cols>
    <col min="1" max="1" width="32.7109375" bestFit="1" customWidth="1"/>
    <col min="2" max="2" width="8.7109375" customWidth="1"/>
    <col min="3" max="6" width="4.140625" bestFit="1" customWidth="1"/>
    <col min="7" max="7" width="6.7109375" bestFit="1" customWidth="1"/>
  </cols>
  <sheetData>
    <row r="1" spans="1:9" ht="15.75" x14ac:dyDescent="0.25">
      <c r="A1" s="116" t="s">
        <v>0</v>
      </c>
      <c r="B1" s="116"/>
      <c r="C1" s="116"/>
      <c r="D1" s="116"/>
      <c r="E1" s="116"/>
      <c r="F1" s="116"/>
      <c r="G1" s="116"/>
      <c r="H1" s="116"/>
      <c r="I1" s="78"/>
    </row>
    <row r="2" spans="1:9" ht="12.75" customHeight="1" x14ac:dyDescent="0.2">
      <c r="A2" s="117" t="str">
        <f>Responses!A2</f>
        <v>RFP730-16093 Fire Pump Controller Upgrade</v>
      </c>
      <c r="B2" s="117"/>
      <c r="C2" s="117"/>
      <c r="D2" s="117"/>
      <c r="E2" s="117"/>
      <c r="F2" s="117"/>
      <c r="G2" s="117"/>
      <c r="H2" s="117"/>
      <c r="I2" s="117"/>
    </row>
    <row r="3" spans="1:9" ht="15.75" thickBot="1" x14ac:dyDescent="0.25">
      <c r="A3" s="78"/>
      <c r="B3" s="78"/>
      <c r="C3" s="78"/>
      <c r="D3" s="78"/>
      <c r="E3" s="78"/>
      <c r="F3" s="78"/>
      <c r="G3" s="78"/>
      <c r="H3" s="37"/>
      <c r="I3" s="78"/>
    </row>
    <row r="4" spans="1:9" ht="78" thickTop="1" thickBot="1" x14ac:dyDescent="0.25">
      <c r="A4" s="82" t="s">
        <v>4</v>
      </c>
      <c r="B4" s="58" t="s">
        <v>5</v>
      </c>
      <c r="C4" s="69" t="s">
        <v>6</v>
      </c>
      <c r="D4" s="38" t="s">
        <v>7</v>
      </c>
      <c r="E4" s="38" t="s">
        <v>8</v>
      </c>
      <c r="F4" s="38" t="s">
        <v>9</v>
      </c>
      <c r="G4" s="61" t="s">
        <v>20</v>
      </c>
      <c r="H4" s="77" t="s">
        <v>17</v>
      </c>
      <c r="I4" s="42" t="s">
        <v>10</v>
      </c>
    </row>
    <row r="5" spans="1:9" ht="15.75" thickTop="1" x14ac:dyDescent="0.2">
      <c r="A5" s="63" t="str">
        <f>Responses!A5</f>
        <v xml:space="preserve">J.T. Vaughn Construction, LLC </v>
      </c>
      <c r="B5" s="78">
        <v>20.98</v>
      </c>
      <c r="C5" s="65">
        <v>10</v>
      </c>
      <c r="D5" s="56">
        <v>13.5</v>
      </c>
      <c r="E5" s="56">
        <v>12</v>
      </c>
      <c r="F5" s="56">
        <v>12</v>
      </c>
      <c r="G5" s="56">
        <v>4.5</v>
      </c>
      <c r="H5" s="72">
        <f>SUM(C5:G5)</f>
        <v>52</v>
      </c>
      <c r="I5" s="72">
        <f>SUM(B5:G5)</f>
        <v>72.98</v>
      </c>
    </row>
    <row r="6" spans="1:9" ht="15" x14ac:dyDescent="0.2">
      <c r="A6" s="84" t="str">
        <f>Responses!A6</f>
        <v>Pennum Industries’, LLC</v>
      </c>
      <c r="B6" s="78">
        <v>30</v>
      </c>
      <c r="C6" s="70">
        <v>18</v>
      </c>
      <c r="D6" s="62">
        <v>13.5</v>
      </c>
      <c r="E6" s="62">
        <v>12</v>
      </c>
      <c r="F6" s="62">
        <v>12</v>
      </c>
      <c r="G6" s="62">
        <v>4.5</v>
      </c>
      <c r="H6" s="72">
        <f>SUM(C6:G6)</f>
        <v>60</v>
      </c>
      <c r="I6" s="72">
        <f>SUM(B6:G6)</f>
        <v>90</v>
      </c>
    </row>
    <row r="9" spans="1:9" x14ac:dyDescent="0.2">
      <c r="B9" s="43"/>
    </row>
    <row r="10" spans="1:9" x14ac:dyDescent="0.2">
      <c r="B10" s="50"/>
    </row>
  </sheetData>
  <mergeCells count="2">
    <mergeCell ref="A1:H1"/>
    <mergeCell ref="A2:I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"/>
  <sheetViews>
    <sheetView workbookViewId="0">
      <selection activeCell="B5" sqref="B5:B6"/>
    </sheetView>
  </sheetViews>
  <sheetFormatPr defaultRowHeight="12.75" x14ac:dyDescent="0.2"/>
  <cols>
    <col min="1" max="1" width="32.7109375" style="78" bestFit="1" customWidth="1"/>
    <col min="2" max="2" width="7" style="78" bestFit="1" customWidth="1"/>
    <col min="3" max="6" width="4.140625" style="78" bestFit="1" customWidth="1"/>
    <col min="7" max="7" width="6.7109375" style="78" bestFit="1" customWidth="1"/>
    <col min="8" max="16384" width="9.140625" style="78"/>
  </cols>
  <sheetData>
    <row r="1" spans="1:9" ht="15.75" x14ac:dyDescent="0.25">
      <c r="A1" s="116" t="s">
        <v>0</v>
      </c>
      <c r="B1" s="116"/>
      <c r="C1" s="116"/>
      <c r="D1" s="116"/>
      <c r="E1" s="116"/>
      <c r="F1" s="116"/>
      <c r="G1" s="116"/>
      <c r="H1" s="116"/>
    </row>
    <row r="2" spans="1:9" ht="12.75" customHeight="1" x14ac:dyDescent="0.2">
      <c r="A2" s="117" t="str">
        <f>Responses!A2</f>
        <v>RFP730-16093 Fire Pump Controller Upgrade</v>
      </c>
      <c r="B2" s="117"/>
      <c r="C2" s="117"/>
      <c r="D2" s="117"/>
      <c r="E2" s="117"/>
      <c r="F2" s="117"/>
      <c r="G2" s="117"/>
      <c r="H2" s="117"/>
      <c r="I2" s="117"/>
    </row>
    <row r="3" spans="1:9" ht="15.75" thickBot="1" x14ac:dyDescent="0.25">
      <c r="H3" s="37"/>
    </row>
    <row r="4" spans="1:9" ht="78" thickTop="1" thickBot="1" x14ac:dyDescent="0.25">
      <c r="A4" s="82" t="s">
        <v>4</v>
      </c>
      <c r="B4" s="58" t="s">
        <v>5</v>
      </c>
      <c r="C4" s="55" t="s">
        <v>6</v>
      </c>
      <c r="D4" s="88" t="s">
        <v>7</v>
      </c>
      <c r="E4" s="88" t="s">
        <v>8</v>
      </c>
      <c r="F4" s="88" t="s">
        <v>9</v>
      </c>
      <c r="G4" s="66" t="s">
        <v>20</v>
      </c>
      <c r="H4" s="77" t="s">
        <v>17</v>
      </c>
      <c r="I4" s="42" t="s">
        <v>10</v>
      </c>
    </row>
    <row r="5" spans="1:9" ht="15.75" thickTop="1" x14ac:dyDescent="0.2">
      <c r="A5" s="63" t="str">
        <f>Responses!A5</f>
        <v xml:space="preserve">J.T. Vaughn Construction, LLC </v>
      </c>
      <c r="B5" s="78">
        <v>20.98</v>
      </c>
      <c r="C5" s="73">
        <v>16</v>
      </c>
      <c r="D5" s="62">
        <v>12</v>
      </c>
      <c r="E5" s="62">
        <v>12</v>
      </c>
      <c r="F5" s="70">
        <v>12</v>
      </c>
      <c r="G5" s="70">
        <v>4</v>
      </c>
      <c r="H5" s="64">
        <f>SUM(C5:G5)</f>
        <v>56</v>
      </c>
      <c r="I5" s="72">
        <f>SUM(B5:G5)</f>
        <v>76.98</v>
      </c>
    </row>
    <row r="6" spans="1:9" ht="15" x14ac:dyDescent="0.2">
      <c r="A6" s="84" t="str">
        <f>Responses!A6</f>
        <v>Pennum Industries’, LLC</v>
      </c>
      <c r="B6" s="78">
        <v>30</v>
      </c>
      <c r="C6" s="73">
        <v>12</v>
      </c>
      <c r="D6" s="62">
        <v>6</v>
      </c>
      <c r="E6" s="62">
        <v>9</v>
      </c>
      <c r="F6" s="70">
        <v>9</v>
      </c>
      <c r="G6" s="70">
        <v>4</v>
      </c>
      <c r="H6" s="64">
        <f>SUM(C6:G6)</f>
        <v>40</v>
      </c>
      <c r="I6" s="72">
        <f>SUM(B6:G6)</f>
        <v>70</v>
      </c>
    </row>
    <row r="7" spans="1:9" x14ac:dyDescent="0.2">
      <c r="C7" s="87"/>
    </row>
  </sheetData>
  <mergeCells count="2">
    <mergeCell ref="A1:H1"/>
    <mergeCell ref="A2:I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"/>
  <sheetViews>
    <sheetView workbookViewId="0">
      <selection activeCell="B5" sqref="B5:B6"/>
    </sheetView>
  </sheetViews>
  <sheetFormatPr defaultRowHeight="12.75" x14ac:dyDescent="0.2"/>
  <cols>
    <col min="1" max="1" width="32.7109375" bestFit="1" customWidth="1"/>
    <col min="2" max="2" width="7" bestFit="1" customWidth="1"/>
    <col min="3" max="6" width="6.42578125" bestFit="1" customWidth="1"/>
    <col min="7" max="7" width="6.7109375" bestFit="1" customWidth="1"/>
  </cols>
  <sheetData>
    <row r="1" spans="1:9" ht="15.75" x14ac:dyDescent="0.25">
      <c r="A1" s="116" t="s">
        <v>0</v>
      </c>
      <c r="B1" s="116"/>
      <c r="C1" s="116"/>
      <c r="D1" s="116"/>
      <c r="E1" s="116"/>
      <c r="F1" s="116"/>
      <c r="G1" s="116"/>
      <c r="H1" s="116"/>
      <c r="I1" s="78"/>
    </row>
    <row r="2" spans="1:9" ht="12.75" customHeight="1" x14ac:dyDescent="0.2">
      <c r="A2" s="117" t="str">
        <f>Responses!A2</f>
        <v>RFP730-16093 Fire Pump Controller Upgrade</v>
      </c>
      <c r="B2" s="117"/>
      <c r="C2" s="117"/>
      <c r="D2" s="117"/>
      <c r="E2" s="117"/>
      <c r="F2" s="117"/>
      <c r="G2" s="117"/>
      <c r="H2" s="117"/>
      <c r="I2" s="117"/>
    </row>
    <row r="3" spans="1:9" ht="15.75" thickBot="1" x14ac:dyDescent="0.25">
      <c r="A3" s="78"/>
      <c r="B3" s="78"/>
      <c r="C3" s="78"/>
      <c r="D3" s="78"/>
      <c r="E3" s="78"/>
      <c r="F3" s="78"/>
      <c r="G3" s="78"/>
      <c r="H3" s="37"/>
      <c r="I3" s="78"/>
    </row>
    <row r="4" spans="1:9" ht="78" thickTop="1" thickBot="1" x14ac:dyDescent="0.25">
      <c r="A4" s="82" t="s">
        <v>4</v>
      </c>
      <c r="B4" s="58" t="s">
        <v>5</v>
      </c>
      <c r="C4" s="55" t="s">
        <v>6</v>
      </c>
      <c r="D4" s="88" t="s">
        <v>7</v>
      </c>
      <c r="E4" s="88" t="s">
        <v>8</v>
      </c>
      <c r="F4" s="88" t="s">
        <v>9</v>
      </c>
      <c r="G4" s="66" t="s">
        <v>20</v>
      </c>
      <c r="H4" s="77" t="s">
        <v>17</v>
      </c>
      <c r="I4" s="42" t="s">
        <v>10</v>
      </c>
    </row>
    <row r="5" spans="1:9" ht="15.75" thickTop="1" x14ac:dyDescent="0.2">
      <c r="A5" s="63" t="str">
        <f>Responses!A5</f>
        <v xml:space="preserve">J.T. Vaughn Construction, LLC </v>
      </c>
      <c r="B5" s="78">
        <v>20.98</v>
      </c>
      <c r="C5" s="73">
        <v>18</v>
      </c>
      <c r="D5" s="62">
        <v>12</v>
      </c>
      <c r="E5" s="62">
        <v>12</v>
      </c>
      <c r="F5" s="70">
        <v>12</v>
      </c>
      <c r="G5" s="70">
        <v>4</v>
      </c>
      <c r="H5" s="64">
        <f>SUM(C5:G5)</f>
        <v>58</v>
      </c>
      <c r="I5" s="72">
        <f>SUM(B5:G5)</f>
        <v>78.98</v>
      </c>
    </row>
    <row r="6" spans="1:9" ht="15" x14ac:dyDescent="0.2">
      <c r="A6" s="84" t="str">
        <f>Responses!A6</f>
        <v>Pennum Industries’, LLC</v>
      </c>
      <c r="B6" s="78">
        <v>30</v>
      </c>
      <c r="C6" s="54">
        <v>14</v>
      </c>
      <c r="D6" s="62">
        <v>9</v>
      </c>
      <c r="E6" s="62">
        <v>9</v>
      </c>
      <c r="F6" s="70">
        <v>9</v>
      </c>
      <c r="G6" s="70">
        <v>4</v>
      </c>
      <c r="H6" s="64">
        <f>SUM(C6:G6)</f>
        <v>45</v>
      </c>
      <c r="I6" s="72">
        <f>SUM(B6:G6)</f>
        <v>75</v>
      </c>
    </row>
  </sheetData>
  <mergeCells count="2">
    <mergeCell ref="A1:H1"/>
    <mergeCell ref="A2:I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"/>
  <sheetViews>
    <sheetView workbookViewId="0">
      <selection activeCell="B5" sqref="B5:B6"/>
    </sheetView>
  </sheetViews>
  <sheetFormatPr defaultRowHeight="12.75" x14ac:dyDescent="0.2"/>
  <cols>
    <col min="1" max="1" width="32.7109375" bestFit="1" customWidth="1"/>
    <col min="2" max="2" width="7" bestFit="1" customWidth="1"/>
    <col min="3" max="6" width="4.140625" bestFit="1" customWidth="1"/>
    <col min="7" max="7" width="6.7109375" bestFit="1" customWidth="1"/>
  </cols>
  <sheetData>
    <row r="1" spans="1:9" ht="15.75" x14ac:dyDescent="0.25">
      <c r="A1" s="116" t="s">
        <v>0</v>
      </c>
      <c r="B1" s="116"/>
      <c r="C1" s="116"/>
      <c r="D1" s="116"/>
      <c r="E1" s="116"/>
      <c r="F1" s="116"/>
      <c r="G1" s="116"/>
      <c r="H1" s="116"/>
      <c r="I1" s="78"/>
    </row>
    <row r="2" spans="1:9" ht="12.75" customHeight="1" x14ac:dyDescent="0.2">
      <c r="A2" s="117" t="str">
        <f>Responses!A2</f>
        <v>RFP730-16093 Fire Pump Controller Upgrade</v>
      </c>
      <c r="B2" s="117"/>
      <c r="C2" s="117"/>
      <c r="D2" s="117"/>
      <c r="E2" s="117"/>
      <c r="F2" s="117"/>
      <c r="G2" s="117"/>
      <c r="H2" s="117"/>
      <c r="I2" s="117"/>
    </row>
    <row r="3" spans="1:9" ht="15.75" thickBot="1" x14ac:dyDescent="0.25">
      <c r="A3" s="78"/>
      <c r="B3" s="78"/>
      <c r="C3" s="78"/>
      <c r="D3" s="78"/>
      <c r="E3" s="78"/>
      <c r="F3" s="78"/>
      <c r="G3" s="78"/>
      <c r="H3" s="37"/>
      <c r="I3" s="78"/>
    </row>
    <row r="4" spans="1:9" ht="78" thickTop="1" thickBot="1" x14ac:dyDescent="0.25">
      <c r="A4" s="82" t="s">
        <v>4</v>
      </c>
      <c r="B4" s="58" t="s">
        <v>5</v>
      </c>
      <c r="C4" s="59" t="s">
        <v>6</v>
      </c>
      <c r="D4" s="38" t="s">
        <v>7</v>
      </c>
      <c r="E4" s="38" t="s">
        <v>8</v>
      </c>
      <c r="F4" s="38" t="s">
        <v>9</v>
      </c>
      <c r="G4" s="61" t="s">
        <v>20</v>
      </c>
      <c r="H4" s="77" t="s">
        <v>17</v>
      </c>
      <c r="I4" s="42" t="s">
        <v>10</v>
      </c>
    </row>
    <row r="5" spans="1:9" ht="15.75" thickTop="1" x14ac:dyDescent="0.2">
      <c r="A5" s="63" t="str">
        <f>Responses!A5</f>
        <v xml:space="preserve">J.T. Vaughn Construction, LLC </v>
      </c>
      <c r="B5" s="78">
        <v>20.98</v>
      </c>
      <c r="C5" s="65">
        <v>16</v>
      </c>
      <c r="D5" s="56">
        <v>12</v>
      </c>
      <c r="E5" s="56">
        <v>9</v>
      </c>
      <c r="F5" s="56">
        <v>9</v>
      </c>
      <c r="G5" s="56">
        <v>3</v>
      </c>
      <c r="H5" s="64">
        <f>SUM(C5:G5)</f>
        <v>49</v>
      </c>
      <c r="I5" s="72">
        <f>SUM(B5:G5)</f>
        <v>69.98</v>
      </c>
    </row>
    <row r="6" spans="1:9" ht="15" x14ac:dyDescent="0.2">
      <c r="A6" s="84" t="str">
        <f>Responses!A6</f>
        <v>Pennum Industries’, LLC</v>
      </c>
      <c r="B6" s="78">
        <v>30</v>
      </c>
      <c r="C6" s="90">
        <v>4</v>
      </c>
      <c r="D6" s="89">
        <v>9</v>
      </c>
      <c r="E6" s="89">
        <v>6</v>
      </c>
      <c r="F6" s="89">
        <v>9</v>
      </c>
      <c r="G6" s="89">
        <v>3</v>
      </c>
      <c r="H6" s="64">
        <f>SUM(C6:G6)</f>
        <v>31</v>
      </c>
      <c r="I6" s="72">
        <f>SUM(B6:G6)</f>
        <v>61</v>
      </c>
    </row>
  </sheetData>
  <mergeCells count="2">
    <mergeCell ref="A1:H1"/>
    <mergeCell ref="A2:I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"/>
  <sheetViews>
    <sheetView workbookViewId="0">
      <selection activeCell="H25" sqref="H25"/>
    </sheetView>
  </sheetViews>
  <sheetFormatPr defaultRowHeight="12.75" x14ac:dyDescent="0.2"/>
  <cols>
    <col min="1" max="1" width="32.7109375" bestFit="1" customWidth="1"/>
    <col min="2" max="2" width="7" bestFit="1" customWidth="1"/>
    <col min="3" max="6" width="4.140625" bestFit="1" customWidth="1"/>
    <col min="7" max="7" width="6.7109375" bestFit="1" customWidth="1"/>
  </cols>
  <sheetData>
    <row r="1" spans="1:9" ht="15.75" x14ac:dyDescent="0.25">
      <c r="A1" s="116" t="s">
        <v>0</v>
      </c>
      <c r="B1" s="116"/>
      <c r="C1" s="116"/>
      <c r="D1" s="116"/>
      <c r="E1" s="116"/>
      <c r="F1" s="116"/>
      <c r="G1" s="116"/>
      <c r="H1" s="116"/>
      <c r="I1" s="78"/>
    </row>
    <row r="2" spans="1:9" ht="12.75" customHeight="1" x14ac:dyDescent="0.2">
      <c r="A2" s="117" t="str">
        <f>Responses!A2</f>
        <v>RFP730-16093 Fire Pump Controller Upgrade</v>
      </c>
      <c r="B2" s="117"/>
      <c r="C2" s="117"/>
      <c r="D2" s="117"/>
      <c r="E2" s="117"/>
      <c r="F2" s="117"/>
      <c r="G2" s="117"/>
      <c r="H2" s="117"/>
      <c r="I2" s="117"/>
    </row>
    <row r="3" spans="1:9" ht="15.75" thickBot="1" x14ac:dyDescent="0.25">
      <c r="A3" s="78"/>
      <c r="B3" s="78"/>
      <c r="C3" s="78"/>
      <c r="D3" s="78"/>
      <c r="E3" s="78"/>
      <c r="F3" s="78"/>
      <c r="G3" s="78"/>
      <c r="H3" s="37"/>
      <c r="I3" s="78"/>
    </row>
    <row r="4" spans="1:9" ht="78" thickTop="1" thickBot="1" x14ac:dyDescent="0.25">
      <c r="A4" s="82" t="s">
        <v>4</v>
      </c>
      <c r="B4" s="58" t="s">
        <v>5</v>
      </c>
      <c r="C4" s="59" t="s">
        <v>6</v>
      </c>
      <c r="D4" s="38" t="s">
        <v>7</v>
      </c>
      <c r="E4" s="38" t="s">
        <v>8</v>
      </c>
      <c r="F4" s="38" t="s">
        <v>9</v>
      </c>
      <c r="G4" s="61" t="s">
        <v>20</v>
      </c>
      <c r="H4" s="77" t="s">
        <v>17</v>
      </c>
      <c r="I4" s="42" t="s">
        <v>10</v>
      </c>
    </row>
    <row r="5" spans="1:9" ht="15.75" thickTop="1" x14ac:dyDescent="0.2">
      <c r="A5" s="63" t="str">
        <f>Responses!A5</f>
        <v xml:space="preserve">J.T. Vaughn Construction, LLC </v>
      </c>
      <c r="B5" s="78">
        <v>20.98</v>
      </c>
      <c r="C5" s="83">
        <v>18</v>
      </c>
      <c r="D5" s="83">
        <v>15</v>
      </c>
      <c r="E5" s="83">
        <v>13.5</v>
      </c>
      <c r="F5" s="83">
        <v>14.100000000000001</v>
      </c>
      <c r="G5" s="83">
        <v>4.7</v>
      </c>
      <c r="H5" s="64">
        <f>SUM(C5:G5)</f>
        <v>65.3</v>
      </c>
      <c r="I5" s="72">
        <f>SUM(B5:G5)</f>
        <v>86.280000000000015</v>
      </c>
    </row>
    <row r="6" spans="1:9" ht="15" x14ac:dyDescent="0.2">
      <c r="A6" s="84" t="str">
        <f>Responses!A6</f>
        <v>Pennum Industries’, LLC</v>
      </c>
      <c r="B6" s="78">
        <v>30</v>
      </c>
      <c r="C6" s="53">
        <v>8</v>
      </c>
      <c r="D6" s="53">
        <v>6</v>
      </c>
      <c r="E6" s="53">
        <v>12.899999999999999</v>
      </c>
      <c r="F6" s="53">
        <v>13.5</v>
      </c>
      <c r="G6" s="53">
        <v>5</v>
      </c>
      <c r="H6" s="64">
        <f>SUM(C6:G6)</f>
        <v>45.4</v>
      </c>
      <c r="I6" s="72">
        <f>SUM(B6:G6)</f>
        <v>75.400000000000006</v>
      </c>
    </row>
  </sheetData>
  <mergeCells count="2">
    <mergeCell ref="A1:H1"/>
    <mergeCell ref="A2:I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"/>
  <sheetViews>
    <sheetView zoomScaleNormal="100" workbookViewId="0">
      <selection activeCell="C11" sqref="C11"/>
    </sheetView>
  </sheetViews>
  <sheetFormatPr defaultRowHeight="15" x14ac:dyDescent="0.2"/>
  <cols>
    <col min="1" max="1" width="43.85546875" style="2" customWidth="1"/>
    <col min="2" max="8" width="9.140625" style="2"/>
    <col min="9" max="9" width="10.28515625" style="2" bestFit="1" customWidth="1"/>
    <col min="10" max="12" width="9.42578125" style="2" customWidth="1"/>
    <col min="13" max="14" width="9" style="2" customWidth="1"/>
    <col min="15" max="15" width="17.5703125" style="2" bestFit="1" customWidth="1"/>
    <col min="16" max="16" width="13.42578125" style="2" customWidth="1"/>
    <col min="17" max="16384" width="9.140625" style="2"/>
  </cols>
  <sheetData>
    <row r="1" spans="1:16" ht="15.75" x14ac:dyDescent="0.25">
      <c r="A1" s="116" t="s">
        <v>0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</row>
    <row r="2" spans="1:16" ht="15.75" x14ac:dyDescent="0.2">
      <c r="A2" s="117" t="str">
        <f>Responses!A2</f>
        <v>RFP730-16093 Fire Pump Controller Upgrade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</row>
    <row r="3" spans="1:16" ht="15.75" thickBot="1" x14ac:dyDescent="0.25">
      <c r="O3" s="4"/>
      <c r="P3" s="4"/>
    </row>
    <row r="4" spans="1:16" s="3" customFormat="1" ht="179.25" customHeight="1" thickBot="1" x14ac:dyDescent="0.25">
      <c r="A4" s="6" t="s">
        <v>2</v>
      </c>
      <c r="B4" s="13" t="s">
        <v>24</v>
      </c>
      <c r="C4" s="13" t="s">
        <v>25</v>
      </c>
      <c r="D4" s="13" t="s">
        <v>26</v>
      </c>
      <c r="E4" s="13" t="s">
        <v>27</v>
      </c>
      <c r="F4" s="13" t="s">
        <v>28</v>
      </c>
      <c r="G4" s="13" t="s">
        <v>29</v>
      </c>
      <c r="H4" s="13" t="s">
        <v>30</v>
      </c>
      <c r="I4" s="74" t="s">
        <v>3</v>
      </c>
      <c r="J4" s="5" t="s">
        <v>1</v>
      </c>
      <c r="L4" s="10"/>
      <c r="M4" s="10"/>
      <c r="N4" s="10"/>
    </row>
    <row r="5" spans="1:16" ht="16.5" customHeight="1" thickTop="1" x14ac:dyDescent="0.2">
      <c r="A5" s="12" t="str">
        <f>Responses!A5</f>
        <v xml:space="preserve">J.T. Vaughn Construction, LLC </v>
      </c>
      <c r="B5" s="14">
        <f>'1'!H5</f>
        <v>56</v>
      </c>
      <c r="C5" s="15">
        <f>'2'!H5</f>
        <v>40</v>
      </c>
      <c r="D5" s="14">
        <f>'3'!H5</f>
        <v>52</v>
      </c>
      <c r="E5" s="14">
        <f>'4'!H5</f>
        <v>56</v>
      </c>
      <c r="F5" s="15">
        <f>'5'!H5</f>
        <v>58</v>
      </c>
      <c r="G5" s="91">
        <f>'6'!H5</f>
        <v>49</v>
      </c>
      <c r="H5" s="85">
        <f>'7'!H5</f>
        <v>65.3</v>
      </c>
      <c r="I5" s="92">
        <f t="shared" ref="I5:I6" si="0">AVERAGE(B5:H5)</f>
        <v>53.75714285714286</v>
      </c>
      <c r="J5" s="86">
        <f>RANK(I5,$I$5:$I$6,0)</f>
        <v>1</v>
      </c>
      <c r="L5" s="11"/>
      <c r="M5" s="11"/>
      <c r="N5" s="11"/>
    </row>
    <row r="6" spans="1:16" ht="16.5" customHeight="1" x14ac:dyDescent="0.2">
      <c r="A6" s="12" t="str">
        <f>Responses!A6</f>
        <v>Pennum Industries’, LLC</v>
      </c>
      <c r="B6" s="14">
        <f>'1'!H6</f>
        <v>40</v>
      </c>
      <c r="C6" s="15">
        <f>'2'!H6</f>
        <v>41</v>
      </c>
      <c r="D6" s="14">
        <f>'3'!H6</f>
        <v>60</v>
      </c>
      <c r="E6" s="14">
        <f>'4'!H6</f>
        <v>40</v>
      </c>
      <c r="F6" s="15">
        <f>'5'!H6</f>
        <v>45</v>
      </c>
      <c r="G6" s="14">
        <f>'6'!H6</f>
        <v>31</v>
      </c>
      <c r="H6" s="94">
        <f>'7'!H6</f>
        <v>45.4</v>
      </c>
      <c r="I6" s="92">
        <f t="shared" si="0"/>
        <v>43.199999999999996</v>
      </c>
      <c r="J6" s="86">
        <f>RANK(I6,$I$5:$I$6,0)</f>
        <v>2</v>
      </c>
      <c r="L6" s="11"/>
      <c r="M6" s="11"/>
      <c r="N6" s="11"/>
    </row>
  </sheetData>
  <mergeCells count="2">
    <mergeCell ref="A1:P1"/>
    <mergeCell ref="A2:P2"/>
  </mergeCells>
  <phoneticPr fontId="3" type="noConversion"/>
  <pageMargins left="0.75" right="0.75" top="1" bottom="1" header="0.5" footer="0.5"/>
  <pageSetup scale="95" orientation="landscape" horizontalDpi="1200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Responses</vt:lpstr>
      <vt:lpstr>1</vt:lpstr>
      <vt:lpstr>2</vt:lpstr>
      <vt:lpstr>3</vt:lpstr>
      <vt:lpstr>4</vt:lpstr>
      <vt:lpstr>5</vt:lpstr>
      <vt:lpstr>6</vt:lpstr>
      <vt:lpstr>7</vt:lpstr>
      <vt:lpstr>Technical Summary</vt:lpstr>
      <vt:lpstr>Pricing Score Calculation</vt:lpstr>
      <vt:lpstr>Summary</vt:lpstr>
      <vt:lpstr>Criteria</vt:lpstr>
    </vt:vector>
  </TitlesOfParts>
  <Company>University of Houston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chua2</dc:creator>
  <cp:lastModifiedBy>Phan, Liz</cp:lastModifiedBy>
  <cp:lastPrinted>2010-03-29T18:59:53Z</cp:lastPrinted>
  <dcterms:created xsi:type="dcterms:W3CDTF">2010-03-29T14:58:07Z</dcterms:created>
  <dcterms:modified xsi:type="dcterms:W3CDTF">2017-07-20T19:25:34Z</dcterms:modified>
</cp:coreProperties>
</file>