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840" windowWidth="11340" windowHeight="8445" tabRatio="847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9" i="12" l="1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C3" i="12"/>
  <c r="E1" i="12"/>
  <c r="J5" i="4" l="1"/>
  <c r="J4" i="4"/>
  <c r="H6" i="1" l="1"/>
  <c r="G6" i="1"/>
  <c r="F6" i="1"/>
  <c r="E6" i="1"/>
  <c r="D6" i="1"/>
  <c r="C6" i="1"/>
  <c r="H5" i="1"/>
  <c r="G5" i="1"/>
  <c r="F5" i="1"/>
  <c r="E5" i="1"/>
  <c r="D5" i="1"/>
  <c r="C5" i="1"/>
  <c r="B6" i="6" l="1"/>
  <c r="B5" i="6"/>
  <c r="B6" i="1"/>
  <c r="I6" i="1" s="1"/>
  <c r="B5" i="1"/>
  <c r="I5" i="1" s="1"/>
  <c r="J5" i="1" l="1"/>
  <c r="A2" i="7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5" i="6" l="1"/>
  <c r="J6" i="7"/>
  <c r="D6" i="6"/>
  <c r="J5" i="7"/>
  <c r="H6" i="7" l="1"/>
  <c r="H5" i="7"/>
  <c r="D6" i="7"/>
  <c r="D5" i="7"/>
  <c r="C6" i="7"/>
  <c r="C5" i="7"/>
  <c r="B6" i="7"/>
  <c r="B5" i="7"/>
  <c r="A6" i="1"/>
  <c r="A5" i="1"/>
  <c r="I5" i="7" l="1"/>
  <c r="K5" i="7" s="1"/>
  <c r="I6" i="7"/>
  <c r="K6" i="7" s="1"/>
  <c r="J6" i="1"/>
  <c r="L6" i="7" l="1"/>
  <c r="L5" i="7"/>
</calcChain>
</file>

<file path=xl/sharedStrings.xml><?xml version="1.0" encoding="utf-8"?>
<sst xmlns="http://schemas.openxmlformats.org/spreadsheetml/2006/main" count="138" uniqueCount="47">
  <si>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</si>
  <si>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</si>
  <si>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</si>
  <si>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</si>
  <si>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</si>
  <si>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</si>
  <si>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</si>
  <si>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</si>
  <si>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</si>
  <si>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</si>
  <si>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</si>
  <si>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</si>
  <si>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</si>
  <si>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</si>
  <si>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</si>
  <si>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</si>
  <si>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</si>
  <si>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</si>
  <si>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</si>
  <si>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</si>
  <si>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</si>
  <si>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</si>
  <si>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</si>
  <si>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Barnes &amp; Noble College</t>
  </si>
  <si>
    <t>Fanatics</t>
  </si>
  <si>
    <t>RFP730-16094 Fan Shop</t>
  </si>
  <si>
    <t>RESPONDENT EVALUATION MATRIX</t>
  </si>
  <si>
    <t>Evaluator Name:</t>
  </si>
  <si>
    <t xml:space="preserve">Criteria 1 </t>
  </si>
  <si>
    <r>
      <rPr>
        <b/>
        <u/>
        <sz val="10"/>
        <rFont val="Calibri"/>
        <family val="2"/>
        <scheme val="minor"/>
      </rPr>
      <t>Respondent’s Marketing Plan</t>
    </r>
    <r>
      <rPr>
        <b/>
        <sz val="10"/>
        <rFont val="Calibri"/>
        <family val="2"/>
        <scheme val="minor"/>
      </rPr>
      <t xml:space="preserve">
• Development of plan to increase revenue generation 
• Ability to fulfill orders in a timely manner
• Commitment to customer service</t>
    </r>
  </si>
  <si>
    <r>
      <rPr>
        <b/>
        <u/>
        <sz val="10"/>
        <rFont val="Calibri"/>
        <family val="2"/>
        <scheme val="minor"/>
      </rPr>
      <t>Respondent’s demonstrated knowledge and skill.</t>
    </r>
    <r>
      <rPr>
        <b/>
        <sz val="10"/>
        <rFont val="Calibri"/>
        <family val="2"/>
        <scheme val="minor"/>
      </rPr>
      <t xml:space="preserve">
• Examples of similar partnerships with references
</t>
    </r>
  </si>
  <si>
    <r>
      <rPr>
        <b/>
        <u/>
        <sz val="10"/>
        <rFont val="Calibri"/>
        <family val="2"/>
        <scheme val="minor"/>
      </rPr>
      <t>Respondent’s quality as demonstrated in the professionalism and
    thoroughness of the proposal.</t>
    </r>
    <r>
      <rPr>
        <b/>
        <sz val="10"/>
        <rFont val="Calibri"/>
        <family val="2"/>
        <scheme val="minor"/>
      </rPr>
      <t xml:space="preserve">
</t>
    </r>
  </si>
  <si>
    <r>
      <rPr>
        <b/>
        <u/>
        <sz val="10"/>
        <rFont val="Calibri"/>
        <family val="2"/>
        <scheme val="minor"/>
      </rPr>
      <t>Respondent’s Acceptance of Terms of the RFP</t>
    </r>
    <r>
      <rPr>
        <b/>
        <sz val="10"/>
        <rFont val="Calibri"/>
        <family val="2"/>
        <scheme val="minor"/>
      </rPr>
      <t xml:space="preserve"> </t>
    </r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</si>
  <si>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</si>
  <si>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</si>
  <si>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</si>
  <si>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</si>
  <si>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</si>
  <si>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</si>
  <si>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</si>
  <si>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</si>
  <si>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</si>
  <si>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</si>
  <si>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</si>
  <si>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</si>
  <si>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</si>
  <si>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u/>
        <sz val="10"/>
        <rFont val="Calibri"/>
        <family val="2"/>
        <scheme val="minor"/>
      </rPr>
      <t>Respondent’s Financial Model</t>
    </r>
    <r>
      <rPr>
        <b/>
        <sz val="10"/>
        <rFont val="Calibri"/>
        <family val="2"/>
        <scheme val="minor"/>
      </rPr>
      <t xml:space="preserve"> 
• Revenue sharing formula </t>
    </r>
    <r>
      <rPr>
        <b/>
        <sz val="10"/>
        <color rgb="FFFF0000"/>
        <rFont val="Calibri"/>
        <family val="2"/>
        <scheme val="minor"/>
      </rPr>
      <t>***ONLY evaluator 7 WILL EVALUATE CRITERIA 1 (COST), EVERYONE ELSE PLEASE LEAVE BLANK***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</si>
</sst>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4" borderId="7" applyNumberFormat="0" applyFont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17" fillId="4" borderId="7" applyNumberFormat="0" applyFont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4" borderId="7" applyNumberFormat="0" applyFont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1" fillId="23" borderId="19" applyNumberFormat="0" applyAlignment="0" applyProtection="0"/>
    <xf numFmtId="0" fontId="28" fillId="10" borderId="19" applyNumberFormat="0" applyAlignment="0" applyProtection="0"/>
    <xf numFmtId="0" fontId="16" fillId="4" borderId="20" applyNumberFormat="0" applyFont="0" applyAlignment="0" applyProtection="0"/>
    <xf numFmtId="0" fontId="31" fillId="23" borderId="21" applyNumberFormat="0" applyAlignment="0" applyProtection="0"/>
    <xf numFmtId="0" fontId="33" fillId="0" borderId="22" applyNumberFormat="0" applyFill="0" applyAlignment="0" applyProtection="0"/>
    <xf numFmtId="0" fontId="2" fillId="0" borderId="0"/>
    <xf numFmtId="0" fontId="21" fillId="23" borderId="19" applyNumberFormat="0" applyAlignment="0" applyProtection="0"/>
    <xf numFmtId="0" fontId="28" fillId="10" borderId="19" applyNumberFormat="0" applyAlignment="0" applyProtection="0"/>
    <xf numFmtId="0" fontId="16" fillId="4" borderId="20" applyNumberFormat="0" applyFont="0" applyAlignment="0" applyProtection="0"/>
    <xf numFmtId="0" fontId="31" fillId="23" borderId="21" applyNumberFormat="0" applyAlignment="0" applyProtection="0"/>
    <xf numFmtId="0" fontId="33" fillId="0" borderId="22" applyNumberFormat="0" applyFill="0" applyAlignment="0" applyProtection="0"/>
    <xf numFmtId="0" fontId="16" fillId="4" borderId="20" applyNumberFormat="0" applyFont="0" applyAlignment="0" applyProtection="0"/>
    <xf numFmtId="0" fontId="1" fillId="0" borderId="0"/>
  </cellStyleXfs>
  <cellXfs count="85">
    <xf numFmtId="0" fontId="0" fillId="0" borderId="0" xfId="0"/>
    <xf numFmtId="0" fontId="15" fillId="0" borderId="0" xfId="0" applyFont="1"/>
    <xf numFmtId="0" fontId="15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4" fontId="15" fillId="0" borderId="5" xfId="0" applyNumberFormat="1" applyFont="1" applyBorder="1"/>
    <xf numFmtId="0" fontId="15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/>
    <xf numFmtId="0" fontId="35" fillId="0" borderId="2" xfId="0" applyFont="1" applyBorder="1" applyAlignment="1">
      <alignment horizontal="center" vertical="center" wrapText="1"/>
    </xf>
    <xf numFmtId="4" fontId="36" fillId="0" borderId="5" xfId="0" applyNumberFormat="1" applyFont="1" applyBorder="1"/>
    <xf numFmtId="0" fontId="38" fillId="0" borderId="16" xfId="4" applyFont="1" applyBorder="1" applyAlignment="1">
      <alignment horizontal="center"/>
    </xf>
    <xf numFmtId="0" fontId="39" fillId="0" borderId="16" xfId="4" applyFont="1" applyBorder="1" applyAlignment="1">
      <alignment horizontal="center"/>
    </xf>
    <xf numFmtId="0" fontId="37" fillId="3" borderId="16" xfId="4" applyFont="1" applyFill="1" applyBorder="1" applyAlignment="1">
      <alignment horizontal="center"/>
    </xf>
    <xf numFmtId="0" fontId="40" fillId="0" borderId="23" xfId="0" applyFont="1" applyBorder="1"/>
    <xf numFmtId="0" fontId="0" fillId="0" borderId="23" xfId="0" applyBorder="1"/>
    <xf numFmtId="0" fontId="40" fillId="0" borderId="18" xfId="0" applyFont="1" applyBorder="1"/>
    <xf numFmtId="0" fontId="0" fillId="0" borderId="18" xfId="0" applyBorder="1"/>
    <xf numFmtId="0" fontId="40" fillId="0" borderId="18" xfId="0" applyFont="1" applyBorder="1"/>
    <xf numFmtId="0" fontId="0" fillId="0" borderId="18" xfId="0" applyBorder="1"/>
    <xf numFmtId="0" fontId="40" fillId="0" borderId="18" xfId="0" applyFont="1" applyBorder="1"/>
    <xf numFmtId="0" fontId="0" fillId="0" borderId="18" xfId="0" applyBorder="1"/>
    <xf numFmtId="0" fontId="40" fillId="0" borderId="18" xfId="0" applyFont="1" applyBorder="1"/>
    <xf numFmtId="0" fontId="0" fillId="0" borderId="18" xfId="0" applyBorder="1"/>
    <xf numFmtId="0" fontId="40" fillId="0" borderId="18" xfId="0" applyFont="1" applyBorder="1"/>
    <xf numFmtId="0" fontId="0" fillId="0" borderId="18" xfId="0" applyBorder="1"/>
    <xf numFmtId="0" fontId="40" fillId="0" borderId="18" xfId="0" applyFont="1" applyBorder="1"/>
    <xf numFmtId="0" fontId="0" fillId="0" borderId="18" xfId="0" applyBorder="1"/>
    <xf numFmtId="0" fontId="14" fillId="0" borderId="0" xfId="0" applyFont="1" applyAlignment="1"/>
    <xf numFmtId="0" fontId="41" fillId="0" borderId="0" xfId="0" applyFont="1"/>
    <xf numFmtId="0" fontId="40" fillId="0" borderId="0" xfId="112" applyFont="1" applyAlignment="1">
      <alignment horizontal="center"/>
    </xf>
    <xf numFmtId="0" fontId="39" fillId="26" borderId="28" xfId="11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7" fillId="0" borderId="0" xfId="112" applyFont="1" applyAlignment="1">
      <alignment horizontal="center"/>
    </xf>
    <xf numFmtId="0" fontId="39" fillId="27" borderId="29" xfId="112" applyFont="1" applyFill="1" applyBorder="1" applyAlignment="1">
      <alignment horizontal="center"/>
    </xf>
    <xf numFmtId="0" fontId="39" fillId="0" borderId="30" xfId="112" applyFont="1" applyFill="1" applyBorder="1" applyAlignment="1">
      <alignment horizontal="center"/>
    </xf>
    <xf numFmtId="0" fontId="39" fillId="26" borderId="31" xfId="112" applyFont="1" applyFill="1" applyBorder="1" applyAlignment="1">
      <alignment horizontal="center"/>
    </xf>
    <xf numFmtId="0" fontId="37" fillId="27" borderId="29" xfId="112" applyFont="1" applyFill="1" applyBorder="1" applyAlignment="1">
      <alignment horizontal="center"/>
    </xf>
    <xf numFmtId="0" fontId="37" fillId="0" borderId="30" xfId="112" applyFont="1" applyFill="1" applyBorder="1" applyAlignment="1">
      <alignment horizontal="center"/>
    </xf>
    <xf numFmtId="0" fontId="37" fillId="26" borderId="31" xfId="112" applyFont="1" applyFill="1" applyBorder="1" applyAlignment="1">
      <alignment horizontal="center"/>
    </xf>
    <xf numFmtId="0" fontId="44" fillId="26" borderId="32" xfId="112" applyFont="1" applyFill="1" applyBorder="1" applyAlignment="1">
      <alignment horizontal="center"/>
    </xf>
    <xf numFmtId="0" fontId="16" fillId="0" borderId="33" xfId="88" applyFont="1" applyFill="1" applyBorder="1" applyAlignment="1">
      <alignment horizontal="center"/>
    </xf>
    <xf numFmtId="0" fontId="40" fillId="27" borderId="34" xfId="112" applyFont="1" applyFill="1" applyBorder="1" applyAlignment="1" applyProtection="1">
      <alignment horizontal="center"/>
      <protection locked="0"/>
    </xf>
    <xf numFmtId="0" fontId="40" fillId="0" borderId="23" xfId="112" applyFont="1" applyFill="1" applyBorder="1" applyAlignment="1">
      <alignment horizontal="center"/>
    </xf>
    <xf numFmtId="0" fontId="40" fillId="26" borderId="6" xfId="112" applyFont="1" applyFill="1" applyBorder="1" applyAlignment="1">
      <alignment horizontal="center"/>
    </xf>
    <xf numFmtId="0" fontId="44" fillId="0" borderId="23" xfId="112" applyFont="1" applyFill="1" applyBorder="1" applyAlignment="1">
      <alignment horizontal="center"/>
    </xf>
    <xf numFmtId="0" fontId="44" fillId="26" borderId="6" xfId="112" applyFont="1" applyFill="1" applyBorder="1" applyAlignment="1">
      <alignment horizontal="center"/>
    </xf>
    <xf numFmtId="0" fontId="40" fillId="26" borderId="33" xfId="112" applyFont="1" applyFill="1" applyBorder="1" applyAlignment="1">
      <alignment horizontal="center"/>
    </xf>
    <xf numFmtId="0" fontId="44" fillId="26" borderId="35" xfId="112" applyFont="1" applyFill="1" applyBorder="1" applyAlignment="1">
      <alignment horizontal="center"/>
    </xf>
    <xf numFmtId="0" fontId="16" fillId="0" borderId="0" xfId="0" applyFont="1"/>
    <xf numFmtId="0" fontId="14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37" fillId="0" borderId="16" xfId="4" applyFont="1" applyBorder="1" applyAlignment="1">
      <alignment horizontal="center"/>
    </xf>
    <xf numFmtId="0" fontId="39" fillId="0" borderId="17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46" fillId="0" borderId="23" xfId="0" applyFont="1" applyBorder="1" applyAlignment="1"/>
    <xf numFmtId="0" fontId="0" fillId="0" borderId="23" xfId="0" applyBorder="1" applyAlignment="1"/>
    <xf numFmtId="0" fontId="45" fillId="0" borderId="36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center" vertical="top" wrapText="1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 vertical="top" wrapText="1"/>
    </xf>
    <xf numFmtId="0" fontId="42" fillId="0" borderId="24" xfId="0" applyFont="1" applyBorder="1" applyAlignment="1">
      <alignment horizontal="center"/>
    </xf>
    <xf numFmtId="0" fontId="39" fillId="0" borderId="25" xfId="112" applyFont="1" applyFill="1" applyBorder="1" applyAlignment="1">
      <alignment horizontal="center" vertical="center" wrapText="1"/>
    </xf>
    <xf numFmtId="0" fontId="39" fillId="0" borderId="26" xfId="112" applyFont="1" applyFill="1" applyBorder="1" applyAlignment="1">
      <alignment horizontal="center" vertical="center" wrapText="1"/>
    </xf>
    <xf numFmtId="0" fontId="39" fillId="0" borderId="27" xfId="11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41" fillId="26" borderId="23" xfId="0" applyFont="1" applyFill="1" applyBorder="1" applyAlignment="1">
      <alignment horizontal="center"/>
    </xf>
  </cellXfs>
  <cellStyles count="11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6"/>
    <cellStyle name="Calculation 3" xfId="31"/>
    <cellStyle name="Calculation 4" xfId="100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5"/>
    <cellStyle name="Normal 4 13" xfId="112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8"/>
    <cellStyle name="Note 3" xfId="89"/>
    <cellStyle name="Note 3 2" xfId="111"/>
    <cellStyle name="Note 4" xfId="42"/>
    <cellStyle name="Note 5" xfId="102"/>
    <cellStyle name="Output 2" xfId="84"/>
    <cellStyle name="Output 2 2" xfId="109"/>
    <cellStyle name="Output 3" xfId="43"/>
    <cellStyle name="Output 4" xfId="103"/>
    <cellStyle name="Title 2" xfId="85"/>
    <cellStyle name="Title 3" xfId="44"/>
    <cellStyle name="Total 2" xfId="86"/>
    <cellStyle name="Total 2 2" xfId="110"/>
    <cellStyle name="Total 3" xfId="45"/>
    <cellStyle name="Total 4" xfId="104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94%20Fan%20Sh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RFP730-16094 Fan Shop</v>
          </cell>
        </row>
      </sheetData>
      <sheetData sheetId="1">
        <row r="4">
          <cell r="A4" t="str">
            <v>Barnes &amp; Noble College</v>
          </cell>
        </row>
        <row r="5">
          <cell r="A5" t="str">
            <v>Fanatics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H15" sqref="H15"/>
    </sheetView>
  </sheetViews>
  <sheetFormatPr defaultRowHeight="12.75" x14ac:dyDescent="0.2"/>
  <cols>
    <col min="7" max="8" width="9.140625" style="20"/>
  </cols>
  <sheetData>
    <row r="1" spans="1:13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5">
      <c r="A2" s="13"/>
      <c r="B2" s="12"/>
      <c r="C2" s="63" t="s">
        <v>5</v>
      </c>
      <c r="D2" s="63"/>
      <c r="E2" s="63"/>
      <c r="F2" s="63"/>
      <c r="G2" s="63"/>
      <c r="H2" s="63"/>
      <c r="I2" s="63"/>
      <c r="J2" s="12"/>
    </row>
    <row r="3" spans="1:13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65" t="s">
        <v>23</v>
      </c>
      <c r="B4" s="65"/>
      <c r="C4" s="65"/>
      <c r="D4" s="65"/>
      <c r="E4" s="26">
        <v>0</v>
      </c>
      <c r="F4" s="26">
        <v>18</v>
      </c>
      <c r="G4" s="26">
        <v>19.5</v>
      </c>
      <c r="H4" s="26">
        <v>9.8000000000000007</v>
      </c>
      <c r="I4" s="26">
        <v>4.5</v>
      </c>
      <c r="J4" s="27">
        <v>51.8</v>
      </c>
    </row>
    <row r="5" spans="1:13" x14ac:dyDescent="0.2">
      <c r="A5" s="65" t="s">
        <v>24</v>
      </c>
      <c r="B5" s="65"/>
      <c r="C5" s="65"/>
      <c r="D5" s="65"/>
      <c r="E5" s="26">
        <v>0</v>
      </c>
      <c r="F5" s="26">
        <v>30</v>
      </c>
      <c r="G5" s="26">
        <v>24</v>
      </c>
      <c r="H5" s="26">
        <v>8.4</v>
      </c>
      <c r="I5" s="26">
        <v>4.9000000000000004</v>
      </c>
      <c r="J5" s="27">
        <v>67.3</v>
      </c>
      <c r="M5" s="20"/>
    </row>
  </sheetData>
  <mergeCells count="5"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E14" sqref="E1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 customHeight="1" x14ac:dyDescent="0.2">
      <c r="A2" s="67" t="str">
        <f>Technical!A2</f>
        <v>RFP730-16094 Fan Shop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Barnes &amp; Noble College</v>
      </c>
      <c r="B5" s="9">
        <f>Technical!B5</f>
        <v>51.8</v>
      </c>
      <c r="C5" s="9">
        <f>Technical!C5</f>
        <v>52</v>
      </c>
      <c r="D5" s="9">
        <f>Technical!D5</f>
        <v>40.700000000000003</v>
      </c>
      <c r="E5" s="9">
        <f>Technical!E5</f>
        <v>46.5</v>
      </c>
      <c r="F5" s="9">
        <f>Technical!F5</f>
        <v>46</v>
      </c>
      <c r="G5" s="9">
        <f>Technical!G5</f>
        <v>54</v>
      </c>
      <c r="H5" s="9">
        <f>Technical!H5</f>
        <v>45</v>
      </c>
      <c r="I5" s="9">
        <f>AVERAGE(B5:H5)</f>
        <v>48</v>
      </c>
      <c r="J5" s="22">
        <f>'Non-Technical'!C5</f>
        <v>24</v>
      </c>
      <c r="K5" s="9">
        <f>I5+J5</f>
        <v>72</v>
      </c>
      <c r="L5" s="10">
        <f>RANK(K5,$K$5:$K$6,0)</f>
        <v>2</v>
      </c>
    </row>
    <row r="6" spans="1:12" ht="16.5" customHeight="1" x14ac:dyDescent="0.2">
      <c r="A6" s="8" t="str">
        <f>'7'!A5:D5</f>
        <v>Fanatics</v>
      </c>
      <c r="B6" s="9">
        <f>Technical!B6</f>
        <v>67.3</v>
      </c>
      <c r="C6" s="9">
        <f>Technical!C6</f>
        <v>70</v>
      </c>
      <c r="D6" s="9">
        <f>Technical!D6</f>
        <v>68.8</v>
      </c>
      <c r="E6" s="9">
        <f>Technical!E6</f>
        <v>70</v>
      </c>
      <c r="F6" s="9">
        <f>Technical!F6</f>
        <v>70</v>
      </c>
      <c r="G6" s="9">
        <f>Technical!G6</f>
        <v>70</v>
      </c>
      <c r="H6" s="9">
        <f>Technical!H6</f>
        <v>56</v>
      </c>
      <c r="I6" s="9">
        <f>AVERAGE(B6:H6)</f>
        <v>67.44285714285715</v>
      </c>
      <c r="J6" s="22">
        <f>'Non-Technical'!C6</f>
        <v>24</v>
      </c>
      <c r="K6" s="9">
        <f t="shared" ref="K6" si="0">I6+J6</f>
        <v>91.44285714285715</v>
      </c>
      <c r="L6" s="10">
        <f>RANK(K6,$K$5:$K$6,0)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workbookViewId="0">
      <selection activeCell="O25" sqref="O25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83" t="s">
        <v>26</v>
      </c>
      <c r="C1" s="83"/>
      <c r="D1" s="83"/>
      <c r="E1" s="40" t="str">
        <f>[1]Cover!A6</f>
        <v>RFP730-16094 Fan Shop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2:19" ht="15.75" customHeight="1" x14ac:dyDescent="0.25">
      <c r="C2" s="40"/>
      <c r="D2" s="40"/>
      <c r="E2" s="40"/>
      <c r="F2" s="40"/>
      <c r="G2" s="40"/>
    </row>
    <row r="3" spans="2:19" ht="15" customHeight="1" x14ac:dyDescent="0.2">
      <c r="B3" s="41" t="s">
        <v>27</v>
      </c>
      <c r="C3" s="84">
        <f>[1]Cover!E13</f>
        <v>0</v>
      </c>
      <c r="D3" s="84"/>
      <c r="E3" s="84"/>
      <c r="F3" s="84"/>
    </row>
    <row r="4" spans="2:19" ht="15" customHeight="1" x14ac:dyDescent="0.2">
      <c r="F4" s="1"/>
    </row>
    <row r="5" spans="2:19" ht="16.5" thickBot="1" x14ac:dyDescent="0.3">
      <c r="B5" s="1"/>
      <c r="C5" s="79" t="s">
        <v>28</v>
      </c>
      <c r="D5" s="79"/>
      <c r="E5" s="79"/>
      <c r="F5" s="79" t="s">
        <v>14</v>
      </c>
      <c r="G5" s="79"/>
      <c r="H5" s="79"/>
      <c r="I5" s="79" t="s">
        <v>15</v>
      </c>
      <c r="J5" s="79"/>
      <c r="K5" s="79"/>
      <c r="L5" s="79" t="s">
        <v>21</v>
      </c>
      <c r="M5" s="79"/>
      <c r="N5" s="79"/>
      <c r="O5" s="79" t="s">
        <v>22</v>
      </c>
      <c r="P5" s="79"/>
      <c r="Q5" s="79"/>
    </row>
    <row r="6" spans="2:19" s="44" customFormat="1" ht="108" customHeight="1" x14ac:dyDescent="0.2">
      <c r="B6" s="42"/>
      <c r="C6" s="80" t="s">
        <v>46</v>
      </c>
      <c r="D6" s="81"/>
      <c r="E6" s="82"/>
      <c r="F6" s="80" t="s">
        <v>29</v>
      </c>
      <c r="G6" s="81"/>
      <c r="H6" s="82"/>
      <c r="I6" s="80" t="s">
        <v>30</v>
      </c>
      <c r="J6" s="81"/>
      <c r="K6" s="82"/>
      <c r="L6" s="80" t="s">
        <v>31</v>
      </c>
      <c r="M6" s="81"/>
      <c r="N6" s="82"/>
      <c r="O6" s="80" t="s">
        <v>32</v>
      </c>
      <c r="P6" s="81"/>
      <c r="Q6" s="82"/>
      <c r="R6" s="43" t="s">
        <v>33</v>
      </c>
    </row>
    <row r="7" spans="2:19" ht="13.5" thickBot="1" x14ac:dyDescent="0.25">
      <c r="B7" s="45" t="s">
        <v>12</v>
      </c>
      <c r="C7" s="46" t="s">
        <v>34</v>
      </c>
      <c r="D7" s="47" t="s">
        <v>35</v>
      </c>
      <c r="E7" s="48" t="s">
        <v>36</v>
      </c>
      <c r="F7" s="49" t="s">
        <v>34</v>
      </c>
      <c r="G7" s="50" t="s">
        <v>35</v>
      </c>
      <c r="H7" s="51" t="s">
        <v>36</v>
      </c>
      <c r="I7" s="49" t="s">
        <v>34</v>
      </c>
      <c r="J7" s="50" t="s">
        <v>35</v>
      </c>
      <c r="K7" s="51" t="s">
        <v>36</v>
      </c>
      <c r="L7" s="46" t="s">
        <v>34</v>
      </c>
      <c r="M7" s="47" t="s">
        <v>35</v>
      </c>
      <c r="N7" s="48" t="s">
        <v>36</v>
      </c>
      <c r="O7" s="46" t="s">
        <v>34</v>
      </c>
      <c r="P7" s="47" t="s">
        <v>35</v>
      </c>
      <c r="Q7" s="48" t="s">
        <v>36</v>
      </c>
      <c r="R7" s="52"/>
    </row>
    <row r="8" spans="2:19" ht="13.5" thickBot="1" x14ac:dyDescent="0.25">
      <c r="B8" s="53" t="str">
        <f>'[1]RFP Submittal'!A4</f>
        <v>Barnes &amp; Noble College</v>
      </c>
      <c r="C8" s="54"/>
      <c r="D8" s="55">
        <v>6</v>
      </c>
      <c r="E8" s="56">
        <f>C8*D8</f>
        <v>0</v>
      </c>
      <c r="F8" s="54"/>
      <c r="G8" s="57">
        <v>6</v>
      </c>
      <c r="H8" s="58">
        <f>F8*G8</f>
        <v>0</v>
      </c>
      <c r="I8" s="54"/>
      <c r="J8" s="57">
        <v>5</v>
      </c>
      <c r="K8" s="58">
        <f>I8*J8</f>
        <v>0</v>
      </c>
      <c r="L8" s="54"/>
      <c r="M8" s="55">
        <v>2</v>
      </c>
      <c r="N8" s="56">
        <f>L8*M8</f>
        <v>0</v>
      </c>
      <c r="O8" s="54"/>
      <c r="P8" s="55">
        <v>1</v>
      </c>
      <c r="Q8" s="59">
        <f>O8*P8</f>
        <v>0</v>
      </c>
      <c r="R8" s="60">
        <f>N8+K8+H8+E8+Q8</f>
        <v>0</v>
      </c>
    </row>
    <row r="9" spans="2:19" ht="13.5" thickBot="1" x14ac:dyDescent="0.25">
      <c r="B9" s="53" t="str">
        <f>'[1]RFP Submittal'!A5</f>
        <v>Fanatics</v>
      </c>
      <c r="C9" s="54"/>
      <c r="D9" s="55">
        <v>6</v>
      </c>
      <c r="E9" s="56">
        <f t="shared" ref="E9" si="0">C9*D9</f>
        <v>0</v>
      </c>
      <c r="F9" s="54"/>
      <c r="G9" s="57">
        <v>6</v>
      </c>
      <c r="H9" s="58">
        <f t="shared" ref="H9" si="1">F9*G9</f>
        <v>0</v>
      </c>
      <c r="I9" s="54"/>
      <c r="J9" s="57">
        <v>5</v>
      </c>
      <c r="K9" s="58">
        <f t="shared" ref="K9" si="2">I9*J9</f>
        <v>0</v>
      </c>
      <c r="L9" s="54"/>
      <c r="M9" s="55">
        <v>2</v>
      </c>
      <c r="N9" s="56">
        <f t="shared" ref="N9" si="3">L9*M9</f>
        <v>0</v>
      </c>
      <c r="O9" s="54"/>
      <c r="P9" s="55">
        <v>1</v>
      </c>
      <c r="Q9" s="59">
        <f t="shared" ref="Q9" si="4">O9*P9</f>
        <v>0</v>
      </c>
      <c r="R9" s="60">
        <f>N9+K9+H9+E9+Q9</f>
        <v>0</v>
      </c>
    </row>
    <row r="10" spans="2:19" x14ac:dyDescent="0.2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9" x14ac:dyDescent="0.2">
      <c r="B11" s="70" t="s">
        <v>37</v>
      </c>
      <c r="C11" s="71"/>
      <c r="D11" s="71"/>
      <c r="E11" s="72"/>
      <c r="F11" s="61"/>
      <c r="G11" s="61" t="s">
        <v>38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2:19" x14ac:dyDescent="0.2">
      <c r="B12" s="73"/>
      <c r="C12" s="74"/>
      <c r="D12" s="74"/>
      <c r="E12" s="75"/>
      <c r="F12" s="61"/>
      <c r="G12" s="61" t="s">
        <v>39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9" x14ac:dyDescent="0.2">
      <c r="B13" s="73"/>
      <c r="C13" s="74"/>
      <c r="D13" s="74"/>
      <c r="E13" s="75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19" x14ac:dyDescent="0.2">
      <c r="B14" s="76"/>
      <c r="C14" s="77"/>
      <c r="D14" s="77"/>
      <c r="E14" s="78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6" spans="2:19" x14ac:dyDescent="0.2">
      <c r="B16" s="68" t="s">
        <v>40</v>
      </c>
      <c r="C16" s="69"/>
      <c r="D16" s="69"/>
      <c r="E16" s="69"/>
    </row>
    <row r="17" spans="2:5" x14ac:dyDescent="0.2">
      <c r="B17" s="68" t="s">
        <v>41</v>
      </c>
      <c r="C17" s="69"/>
      <c r="D17" s="69"/>
      <c r="E17" s="69"/>
    </row>
    <row r="18" spans="2:5" x14ac:dyDescent="0.2">
      <c r="B18" s="68" t="s">
        <v>42</v>
      </c>
      <c r="C18" s="69"/>
      <c r="D18" s="69"/>
      <c r="E18" s="69"/>
    </row>
    <row r="19" spans="2:5" x14ac:dyDescent="0.2">
      <c r="B19" s="68" t="s">
        <v>43</v>
      </c>
      <c r="C19" s="69"/>
      <c r="D19" s="69"/>
      <c r="E19" s="69"/>
    </row>
    <row r="20" spans="2:5" x14ac:dyDescent="0.2">
      <c r="B20" s="68" t="s">
        <v>44</v>
      </c>
      <c r="C20" s="69"/>
      <c r="D20" s="69"/>
      <c r="E20" s="69"/>
    </row>
    <row r="21" spans="2:5" x14ac:dyDescent="0.2">
      <c r="B21" s="68" t="s">
        <v>45</v>
      </c>
      <c r="C21" s="69"/>
      <c r="D21" s="69"/>
      <c r="E21" s="69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11:E14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6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28">
        <v>0</v>
      </c>
      <c r="F4" s="28">
        <v>24</v>
      </c>
      <c r="G4" s="28">
        <v>15</v>
      </c>
      <c r="H4" s="28">
        <v>8</v>
      </c>
      <c r="I4" s="28">
        <v>5</v>
      </c>
      <c r="J4" s="29">
        <v>52</v>
      </c>
    </row>
    <row r="5" spans="1:10" x14ac:dyDescent="0.2">
      <c r="A5" s="65" t="s">
        <v>24</v>
      </c>
      <c r="B5" s="65"/>
      <c r="C5" s="65"/>
      <c r="D5" s="65"/>
      <c r="E5" s="28">
        <v>0</v>
      </c>
      <c r="F5" s="28">
        <v>30</v>
      </c>
      <c r="G5" s="28">
        <v>25</v>
      </c>
      <c r="H5" s="28">
        <v>10</v>
      </c>
      <c r="I5" s="28">
        <v>5</v>
      </c>
      <c r="J5" s="29">
        <v>70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7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30">
        <v>0</v>
      </c>
      <c r="F4" s="30">
        <v>13.200000000000001</v>
      </c>
      <c r="G4" s="30">
        <v>15.5</v>
      </c>
      <c r="H4" s="30">
        <v>7</v>
      </c>
      <c r="I4" s="30">
        <v>5</v>
      </c>
      <c r="J4" s="31">
        <v>40.700000000000003</v>
      </c>
    </row>
    <row r="5" spans="1:10" x14ac:dyDescent="0.2">
      <c r="A5" s="65" t="s">
        <v>24</v>
      </c>
      <c r="B5" s="65"/>
      <c r="C5" s="65"/>
      <c r="D5" s="65"/>
      <c r="E5" s="30">
        <v>0</v>
      </c>
      <c r="F5" s="30">
        <v>30</v>
      </c>
      <c r="G5" s="30">
        <v>24</v>
      </c>
      <c r="H5" s="30">
        <v>9.8000000000000007</v>
      </c>
      <c r="I5" s="30">
        <v>5</v>
      </c>
      <c r="J5" s="31">
        <v>68.8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5"/>
      <c r="B2" s="14"/>
      <c r="C2" s="63" t="s">
        <v>8</v>
      </c>
      <c r="D2" s="63"/>
      <c r="E2" s="63"/>
      <c r="F2" s="63"/>
      <c r="G2" s="63"/>
      <c r="H2" s="14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32">
        <v>0</v>
      </c>
      <c r="F4" s="32">
        <v>18</v>
      </c>
      <c r="G4" s="32">
        <v>17.5</v>
      </c>
      <c r="H4" s="32">
        <v>7</v>
      </c>
      <c r="I4" s="32">
        <v>4</v>
      </c>
      <c r="J4" s="33">
        <v>46.5</v>
      </c>
    </row>
    <row r="5" spans="1:10" x14ac:dyDescent="0.2">
      <c r="A5" s="65" t="s">
        <v>24</v>
      </c>
      <c r="B5" s="65"/>
      <c r="C5" s="65"/>
      <c r="D5" s="65"/>
      <c r="E5" s="32">
        <v>0</v>
      </c>
      <c r="F5" s="32">
        <v>30</v>
      </c>
      <c r="G5" s="32">
        <v>25</v>
      </c>
      <c r="H5" s="32">
        <v>10</v>
      </c>
      <c r="I5" s="32">
        <v>5</v>
      </c>
      <c r="J5" s="33">
        <v>70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7"/>
      <c r="B2" s="16"/>
      <c r="C2" s="63" t="s">
        <v>9</v>
      </c>
      <c r="D2" s="63"/>
      <c r="E2" s="63"/>
      <c r="F2" s="63"/>
      <c r="G2" s="63"/>
      <c r="H2" s="16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34">
        <v>0</v>
      </c>
      <c r="F4" s="34">
        <v>18</v>
      </c>
      <c r="G4" s="34">
        <v>15</v>
      </c>
      <c r="H4" s="34">
        <v>8</v>
      </c>
      <c r="I4" s="34">
        <v>5</v>
      </c>
      <c r="J4" s="35">
        <v>46</v>
      </c>
    </row>
    <row r="5" spans="1:10" x14ac:dyDescent="0.2">
      <c r="A5" s="65" t="s">
        <v>24</v>
      </c>
      <c r="B5" s="65"/>
      <c r="C5" s="65"/>
      <c r="D5" s="65"/>
      <c r="E5" s="34">
        <v>0</v>
      </c>
      <c r="F5" s="34">
        <v>30</v>
      </c>
      <c r="G5" s="34">
        <v>25</v>
      </c>
      <c r="H5" s="34">
        <v>10</v>
      </c>
      <c r="I5" s="34">
        <v>5</v>
      </c>
      <c r="J5" s="35">
        <v>70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10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36">
        <v>0</v>
      </c>
      <c r="F4" s="36">
        <v>24</v>
      </c>
      <c r="G4" s="36">
        <v>15</v>
      </c>
      <c r="H4" s="36">
        <v>10</v>
      </c>
      <c r="I4" s="36">
        <v>5</v>
      </c>
      <c r="J4" s="37">
        <v>54</v>
      </c>
    </row>
    <row r="5" spans="1:10" x14ac:dyDescent="0.2">
      <c r="A5" s="65" t="s">
        <v>24</v>
      </c>
      <c r="B5" s="65"/>
      <c r="C5" s="65"/>
      <c r="D5" s="65"/>
      <c r="E5" s="36">
        <v>0</v>
      </c>
      <c r="F5" s="36">
        <v>30</v>
      </c>
      <c r="G5" s="36">
        <v>25</v>
      </c>
      <c r="H5" s="36">
        <v>10</v>
      </c>
      <c r="I5" s="36">
        <v>5</v>
      </c>
      <c r="J5" s="37">
        <v>70</v>
      </c>
    </row>
  </sheetData>
  <mergeCells count="5"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11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65" t="s">
        <v>23</v>
      </c>
      <c r="B4" s="65"/>
      <c r="C4" s="65"/>
      <c r="D4" s="65"/>
      <c r="E4" s="38">
        <v>24</v>
      </c>
      <c r="F4" s="38">
        <v>18</v>
      </c>
      <c r="G4" s="38">
        <v>15</v>
      </c>
      <c r="H4" s="38">
        <v>8</v>
      </c>
      <c r="I4" s="38">
        <v>4</v>
      </c>
      <c r="J4" s="39">
        <f>SUM(F4:I4)</f>
        <v>45</v>
      </c>
    </row>
    <row r="5" spans="1:10" x14ac:dyDescent="0.2">
      <c r="A5" s="65" t="s">
        <v>24</v>
      </c>
      <c r="B5" s="65"/>
      <c r="C5" s="65"/>
      <c r="D5" s="65"/>
      <c r="E5" s="38">
        <v>24</v>
      </c>
      <c r="F5" s="38">
        <v>24</v>
      </c>
      <c r="G5" s="38">
        <v>20</v>
      </c>
      <c r="H5" s="38">
        <v>8</v>
      </c>
      <c r="I5" s="38">
        <v>4</v>
      </c>
      <c r="J5" s="39">
        <f>SUM(F5:I5)</f>
        <v>56</v>
      </c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J28" sqref="J28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6.25" customHeight="1" x14ac:dyDescent="0.2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Barnes &amp; Noble College</v>
      </c>
      <c r="B5" s="9">
        <f>'1'!J4</f>
        <v>51.8</v>
      </c>
      <c r="C5" s="9">
        <f>'2'!J4</f>
        <v>52</v>
      </c>
      <c r="D5" s="9">
        <f>'3'!J4</f>
        <v>40.700000000000003</v>
      </c>
      <c r="E5" s="9">
        <f>'4'!J4</f>
        <v>46.5</v>
      </c>
      <c r="F5" s="9">
        <f>'5'!J4</f>
        <v>46</v>
      </c>
      <c r="G5" s="9">
        <f>'6'!J4</f>
        <v>54</v>
      </c>
      <c r="H5" s="9">
        <f>'7'!J4</f>
        <v>45</v>
      </c>
      <c r="I5" s="9">
        <f>AVERAGE(B5:H5)</f>
        <v>48</v>
      </c>
      <c r="J5" s="10">
        <f>RANK(I5,$I$5:$I$6,0)</f>
        <v>2</v>
      </c>
    </row>
    <row r="6" spans="1:12" ht="16.5" customHeight="1" x14ac:dyDescent="0.2">
      <c r="A6" s="8" t="str">
        <f>'7'!A5:D5</f>
        <v>Fanatics</v>
      </c>
      <c r="B6" s="9">
        <f>'1'!J5</f>
        <v>67.3</v>
      </c>
      <c r="C6" s="9">
        <f>'2'!J5</f>
        <v>70</v>
      </c>
      <c r="D6" s="9">
        <f>'3'!J5</f>
        <v>68.8</v>
      </c>
      <c r="E6" s="9">
        <f>'4'!J5</f>
        <v>70</v>
      </c>
      <c r="F6" s="9">
        <f>'5'!J5</f>
        <v>70</v>
      </c>
      <c r="G6" s="9">
        <f>'6'!J5</f>
        <v>70</v>
      </c>
      <c r="H6" s="9">
        <f>'7'!J5</f>
        <v>56</v>
      </c>
      <c r="I6" s="9">
        <f>AVERAGE(B6:H6)</f>
        <v>67.44285714285715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22" sqref="L2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6" t="s">
        <v>18</v>
      </c>
      <c r="B1" s="66"/>
      <c r="C1" s="66"/>
      <c r="D1" s="66"/>
    </row>
    <row r="2" spans="1:4" ht="48.75" customHeight="1" x14ac:dyDescent="0.2">
      <c r="A2" s="67" t="str">
        <f>Technical!A2</f>
        <v>RFP730-16094 Fan Shop</v>
      </c>
      <c r="B2" s="67"/>
      <c r="C2" s="67"/>
      <c r="D2" s="67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Barnes &amp; Noble College</v>
      </c>
      <c r="B5" s="9">
        <f>'7'!E4</f>
        <v>24</v>
      </c>
      <c r="C5" s="9">
        <f>AVERAGE(B5)</f>
        <v>24</v>
      </c>
      <c r="D5" s="10">
        <f>RANK(C5,$C$5:$C$6,0)</f>
        <v>1</v>
      </c>
    </row>
    <row r="6" spans="1:4" ht="16.5" customHeight="1" x14ac:dyDescent="0.2">
      <c r="A6" s="8" t="str">
        <f>'7'!A5:D5</f>
        <v>Fanatics</v>
      </c>
      <c r="B6" s="9">
        <f>'7'!E5</f>
        <v>24</v>
      </c>
      <c r="C6" s="9">
        <f t="shared" ref="C6" si="0">AVERAGE(B6)</f>
        <v>24</v>
      </c>
      <c r="D6" s="10">
        <f>RANK(C6,$C$5:$C$6,0)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2017-06-14T21:08:45Z</dcterms:modified>
</cp:coreProperties>
</file>