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900" windowWidth="22920" windowHeight="12210" tabRatio="938" activeTab="10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2" r:id="rId6"/>
    <sheet name="7" sheetId="13" r:id="rId7"/>
    <sheet name="8" sheetId="14" r:id="rId8"/>
    <sheet name="9" sheetId="4" r:id="rId9"/>
    <sheet name="Summary" sheetId="7" r:id="rId10"/>
    <sheet name="Evaluation Matrix" sheetId="15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V10" i="15" l="1"/>
  <c r="W10" i="15" s="1"/>
  <c r="T10" i="15"/>
  <c r="Q10" i="15"/>
  <c r="P10" i="15"/>
  <c r="N10" i="15"/>
  <c r="X10" i="15" s="1"/>
  <c r="K10" i="15"/>
  <c r="H10" i="15"/>
  <c r="E10" i="15"/>
  <c r="B10" i="15"/>
  <c r="W9" i="15"/>
  <c r="V9" i="15"/>
  <c r="T9" i="15"/>
  <c r="P9" i="15"/>
  <c r="Q9" i="15" s="1"/>
  <c r="N9" i="15"/>
  <c r="K9" i="15"/>
  <c r="H9" i="15"/>
  <c r="E9" i="15"/>
  <c r="B9" i="15"/>
  <c r="V8" i="15"/>
  <c r="W8" i="15" s="1"/>
  <c r="T8" i="15"/>
  <c r="Q8" i="15"/>
  <c r="P8" i="15"/>
  <c r="N8" i="15"/>
  <c r="K8" i="15"/>
  <c r="H8" i="15"/>
  <c r="E8" i="15"/>
  <c r="B8" i="15"/>
  <c r="C3" i="15"/>
  <c r="E1" i="15"/>
  <c r="X8" i="15" l="1"/>
  <c r="X9" i="15"/>
  <c r="J6" i="7" l="1"/>
  <c r="J7" i="7"/>
  <c r="J5" i="7"/>
  <c r="I6" i="7"/>
  <c r="I7" i="7"/>
  <c r="I5" i="7"/>
  <c r="H6" i="7"/>
  <c r="H7" i="7"/>
  <c r="H5" i="7"/>
  <c r="G6" i="7"/>
  <c r="G7" i="7"/>
  <c r="G5" i="7"/>
  <c r="F6" i="7"/>
  <c r="F7" i="7"/>
  <c r="F5" i="7"/>
  <c r="E6" i="7"/>
  <c r="E7" i="7"/>
  <c r="E5" i="7"/>
  <c r="D6" i="7"/>
  <c r="D7" i="7"/>
  <c r="D5" i="7"/>
  <c r="C6" i="7"/>
  <c r="K6" i="7" s="1"/>
  <c r="C7" i="7"/>
  <c r="K7" i="7" s="1"/>
  <c r="C5" i="7"/>
  <c r="B6" i="7"/>
  <c r="B7" i="7"/>
  <c r="B5" i="7"/>
  <c r="K5" i="7" s="1"/>
  <c r="L6" i="14"/>
  <c r="L5" i="14"/>
  <c r="L4" i="14"/>
  <c r="L6" i="13"/>
  <c r="L5" i="13"/>
  <c r="L4" i="13"/>
  <c r="L6" i="12"/>
  <c r="L5" i="12"/>
  <c r="L4" i="12"/>
  <c r="L6" i="10"/>
  <c r="L5" i="10"/>
  <c r="L4" i="10"/>
  <c r="L6" i="9"/>
  <c r="L5" i="9"/>
  <c r="L4" i="9"/>
  <c r="L6" i="5"/>
  <c r="L5" i="5"/>
  <c r="L4" i="5"/>
  <c r="L6" i="3"/>
  <c r="L5" i="3"/>
  <c r="L4" i="3"/>
  <c r="L6" i="2"/>
  <c r="L5" i="2"/>
  <c r="L4" i="2"/>
  <c r="L6" i="4"/>
  <c r="L5" i="4"/>
  <c r="L4" i="4"/>
  <c r="A7" i="7" l="1"/>
  <c r="A6" i="7" l="1"/>
  <c r="A5" i="7"/>
  <c r="L6" i="7" l="1"/>
  <c r="L5" i="7" l="1"/>
  <c r="L7" i="7"/>
</calcChain>
</file>

<file path=xl/sharedStrings.xml><?xml version="1.0" encoding="utf-8"?>
<sst xmlns="http://schemas.openxmlformats.org/spreadsheetml/2006/main" count="188" uniqueCount="49">
  <si>
    <t xml:space="preserve">RESPONDENT SUMMARY </t>
  </si>
  <si>
    <t>Company/Vendor Name</t>
  </si>
  <si>
    <t>Total Score</t>
  </si>
  <si>
    <t>Ranking</t>
  </si>
  <si>
    <t>Company/Vendor Name:</t>
  </si>
  <si>
    <t>Criteria 1</t>
  </si>
  <si>
    <t>Criteria 2</t>
  </si>
  <si>
    <t>Criteria 3</t>
  </si>
  <si>
    <t>TOTAL</t>
  </si>
  <si>
    <t>Criteria 4</t>
  </si>
  <si>
    <t>Criteria 5</t>
  </si>
  <si>
    <t>Criteria 6</t>
  </si>
  <si>
    <t>Criteria 7</t>
  </si>
  <si>
    <t>Compulink Business Systems</t>
  </si>
  <si>
    <t>NextGen HealthCare</t>
  </si>
  <si>
    <t>Revolution HER</t>
  </si>
  <si>
    <t>RFP730-16097 Electronic Health Record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</si>
  <si>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</si>
  <si>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</si>
  <si>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</si>
  <si>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</si>
  <si>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</si>
  <si>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</si>
  <si>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</si>
  <si>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</si>
  <si>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</si>
  <si>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RESPONDENT EVALUATION MATRIX</t>
  </si>
  <si>
    <t>Evaluator Name:</t>
  </si>
  <si>
    <t xml:space="preserve">Criteria 1 </t>
  </si>
  <si>
    <t>EHR functions</t>
  </si>
  <si>
    <t>RCM functions</t>
  </si>
  <si>
    <t>Optical functions</t>
  </si>
  <si>
    <t>Reporting capabilities</t>
  </si>
  <si>
    <t>Patient scheduler/Registration</t>
  </si>
  <si>
    <t>Integration with external examination devices</t>
  </si>
  <si>
    <t>Patient reporting, E-prescribing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</si>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</sst>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6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41" fillId="0" borderId="0" applyNumberFormat="0" applyFill="0" applyBorder="0" applyProtection="0"/>
    <xf numFmtId="0" fontId="2" fillId="0" borderId="0"/>
    <xf numFmtId="0" fontId="1" fillId="0" borderId="0"/>
  </cellStyleXfs>
  <cellXfs count="83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38" fillId="3" borderId="16" xfId="4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21" xfId="4" applyFont="1" applyBorder="1" applyAlignment="1">
      <alignment horizontal="center"/>
    </xf>
    <xf numFmtId="0" fontId="40" fillId="3" borderId="0" xfId="0" applyFont="1" applyFill="1" applyAlignment="1">
      <alignment horizontal="center"/>
    </xf>
    <xf numFmtId="0" fontId="40" fillId="0" borderId="21" xfId="0" applyFont="1" applyBorder="1" applyAlignment="1">
      <alignment horizontal="center"/>
    </xf>
    <xf numFmtId="0" fontId="0" fillId="0" borderId="0" xfId="0"/>
    <xf numFmtId="0" fontId="17" fillId="0" borderId="0" xfId="0" applyFont="1"/>
    <xf numFmtId="0" fontId="0" fillId="0" borderId="0" xfId="0" applyBorder="1"/>
    <xf numFmtId="0" fontId="16" fillId="0" borderId="0" xfId="0" applyFont="1" applyBorder="1" applyAlignment="1"/>
    <xf numFmtId="0" fontId="40" fillId="0" borderId="21" xfId="2" applyFont="1" applyBorder="1"/>
    <xf numFmtId="0" fontId="40" fillId="0" borderId="21" xfId="2" applyFont="1" applyBorder="1"/>
    <xf numFmtId="0" fontId="40" fillId="0" borderId="21" xfId="2" applyFont="1" applyBorder="1"/>
    <xf numFmtId="0" fontId="40" fillId="0" borderId="21" xfId="2" applyFont="1" applyBorder="1"/>
    <xf numFmtId="0" fontId="40" fillId="0" borderId="21" xfId="2" applyFont="1" applyBorder="1"/>
    <xf numFmtId="0" fontId="40" fillId="0" borderId="21" xfId="2" applyFont="1" applyBorder="1"/>
    <xf numFmtId="0" fontId="40" fillId="0" borderId="21" xfId="2" applyFont="1" applyBorder="1"/>
    <xf numFmtId="0" fontId="40" fillId="0" borderId="21" xfId="2" applyFont="1" applyBorder="1"/>
    <xf numFmtId="0" fontId="38" fillId="0" borderId="16" xfId="4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/>
    <xf numFmtId="0" fontId="42" fillId="0" borderId="0" xfId="0" applyFont="1"/>
    <xf numFmtId="0" fontId="42" fillId="26" borderId="21" xfId="0" applyFont="1" applyFill="1" applyBorder="1" applyAlignment="1">
      <alignment horizontal="center"/>
    </xf>
    <xf numFmtId="0" fontId="43" fillId="0" borderId="22" xfId="0" applyFont="1" applyBorder="1" applyAlignment="1">
      <alignment horizontal="center"/>
    </xf>
    <xf numFmtId="0" fontId="40" fillId="0" borderId="0" xfId="4" applyFont="1" applyAlignment="1">
      <alignment horizontal="center"/>
    </xf>
    <xf numFmtId="0" fontId="39" fillId="0" borderId="23" xfId="4" applyFont="1" applyFill="1" applyBorder="1" applyAlignment="1">
      <alignment horizontal="center" vertical="center" wrapText="1"/>
    </xf>
    <xf numFmtId="0" fontId="39" fillId="0" borderId="24" xfId="4" applyFont="1" applyFill="1" applyBorder="1" applyAlignment="1">
      <alignment horizontal="center" vertical="center" wrapText="1"/>
    </xf>
    <xf numFmtId="0" fontId="39" fillId="0" borderId="25" xfId="4" applyFont="1" applyFill="1" applyBorder="1" applyAlignment="1">
      <alignment horizontal="center" vertical="center" wrapText="1"/>
    </xf>
    <xf numFmtId="0" fontId="39" fillId="26" borderId="26" xfId="4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8" fillId="0" borderId="0" xfId="4" applyFont="1" applyAlignment="1">
      <alignment horizontal="center"/>
    </xf>
    <xf numFmtId="0" fontId="39" fillId="27" borderId="27" xfId="4" applyFont="1" applyFill="1" applyBorder="1" applyAlignment="1">
      <alignment horizontal="center"/>
    </xf>
    <xf numFmtId="0" fontId="39" fillId="0" borderId="28" xfId="4" applyFont="1" applyFill="1" applyBorder="1" applyAlignment="1">
      <alignment horizontal="center"/>
    </xf>
    <xf numFmtId="0" fontId="39" fillId="26" borderId="29" xfId="4" applyFont="1" applyFill="1" applyBorder="1" applyAlignment="1">
      <alignment horizontal="center"/>
    </xf>
    <xf numFmtId="0" fontId="38" fillId="27" borderId="27" xfId="4" applyFont="1" applyFill="1" applyBorder="1" applyAlignment="1">
      <alignment horizontal="center"/>
    </xf>
    <xf numFmtId="0" fontId="38" fillId="0" borderId="28" xfId="4" applyFont="1" applyFill="1" applyBorder="1" applyAlignment="1">
      <alignment horizontal="center"/>
    </xf>
    <xf numFmtId="0" fontId="38" fillId="26" borderId="29" xfId="4" applyFont="1" applyFill="1" applyBorder="1" applyAlignment="1">
      <alignment horizontal="center"/>
    </xf>
    <xf numFmtId="0" fontId="44" fillId="26" borderId="30" xfId="4" applyFont="1" applyFill="1" applyBorder="1" applyAlignment="1">
      <alignment horizontal="center"/>
    </xf>
    <xf numFmtId="0" fontId="18" fillId="0" borderId="31" xfId="88" applyFont="1" applyFill="1" applyBorder="1" applyAlignment="1">
      <alignment horizontal="center"/>
    </xf>
    <xf numFmtId="0" fontId="40" fillId="27" borderId="32" xfId="4" applyFont="1" applyFill="1" applyBorder="1" applyAlignment="1" applyProtection="1">
      <alignment horizontal="center"/>
      <protection locked="0"/>
    </xf>
    <xf numFmtId="0" fontId="40" fillId="0" borderId="21" xfId="4" applyFont="1" applyFill="1" applyBorder="1" applyAlignment="1">
      <alignment horizontal="center"/>
    </xf>
    <xf numFmtId="0" fontId="40" fillId="26" borderId="6" xfId="4" applyFont="1" applyFill="1" applyBorder="1" applyAlignment="1">
      <alignment horizontal="center"/>
    </xf>
    <xf numFmtId="0" fontId="44" fillId="0" borderId="21" xfId="4" applyFont="1" applyFill="1" applyBorder="1" applyAlignment="1">
      <alignment horizontal="center"/>
    </xf>
    <xf numFmtId="0" fontId="44" fillId="26" borderId="6" xfId="4" applyFont="1" applyFill="1" applyBorder="1" applyAlignment="1">
      <alignment horizontal="center"/>
    </xf>
    <xf numFmtId="0" fontId="18" fillId="0" borderId="0" xfId="0" applyFont="1"/>
    <xf numFmtId="0" fontId="45" fillId="0" borderId="33" xfId="0" applyFont="1" applyBorder="1" applyAlignment="1">
      <alignment horizontal="center" vertical="top" wrapText="1"/>
    </xf>
    <xf numFmtId="0" fontId="45" fillId="0" borderId="2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5" fillId="0" borderId="36" xfId="0" applyFont="1" applyBorder="1" applyAlignment="1">
      <alignment horizontal="center" vertical="top" wrapText="1"/>
    </xf>
    <xf numFmtId="0" fontId="45" fillId="0" borderId="37" xfId="0" applyFont="1" applyBorder="1" applyAlignment="1">
      <alignment horizontal="center" vertical="top" wrapText="1"/>
    </xf>
    <xf numFmtId="0" fontId="45" fillId="0" borderId="16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21" xfId="0" applyFont="1" applyBorder="1" applyAlignment="1"/>
    <xf numFmtId="0" fontId="0" fillId="0" borderId="21" xfId="0" applyBorder="1" applyAlignment="1"/>
    <xf numFmtId="0" fontId="44" fillId="26" borderId="39" xfId="4" applyFont="1" applyFill="1" applyBorder="1" applyAlignment="1">
      <alignment horizontal="center"/>
    </xf>
    <xf numFmtId="0" fontId="44" fillId="26" borderId="40" xfId="4" applyFont="1" applyFill="1" applyBorder="1" applyAlignment="1">
      <alignment horizontal="center"/>
    </xf>
  </cellXfs>
  <cellStyles count="116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6%20Solicitations/RFP730-16097%20Electronic%20Health%20Record/Evaluation%20Matrix%20-%20Shortlist%20-%20RFP730-16097%20Electronic%20Health%20Rec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RFP730-16097 Electronic Health Record</v>
          </cell>
        </row>
      </sheetData>
      <sheetData sheetId="1">
        <row r="4">
          <cell r="A4" t="str">
            <v>Compulink Business Systems</v>
          </cell>
        </row>
        <row r="5">
          <cell r="A5" t="str">
            <v>Revolution HER</v>
          </cell>
        </row>
        <row r="6">
          <cell r="A6" t="str">
            <v>NextGen HealthCare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H2"/>
    </sheetView>
  </sheetViews>
  <sheetFormatPr defaultRowHeight="12.75" x14ac:dyDescent="0.2"/>
  <cols>
    <col min="7" max="8" width="9.140625" style="18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2" ht="15.75" x14ac:dyDescent="0.25">
      <c r="A2" s="13"/>
      <c r="B2" s="12"/>
      <c r="C2" s="39" t="s">
        <v>17</v>
      </c>
      <c r="D2" s="39"/>
      <c r="E2" s="39"/>
      <c r="F2" s="39"/>
      <c r="G2" s="39"/>
      <c r="H2" s="39"/>
      <c r="I2" s="12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28">
        <v>18</v>
      </c>
      <c r="F4" s="28">
        <v>18</v>
      </c>
      <c r="G4" s="28">
        <v>17.2</v>
      </c>
      <c r="H4" s="28">
        <v>13.5</v>
      </c>
      <c r="I4" s="28">
        <v>9</v>
      </c>
      <c r="J4" s="28">
        <v>9</v>
      </c>
      <c r="K4" s="28">
        <v>4.5</v>
      </c>
      <c r="L4" s="22">
        <f>SUM(E4:K4)</f>
        <v>89.2</v>
      </c>
    </row>
    <row r="5" spans="1:12" x14ac:dyDescent="0.2">
      <c r="A5" s="37" t="s">
        <v>14</v>
      </c>
      <c r="B5" s="37"/>
      <c r="C5" s="37"/>
      <c r="D5" s="37"/>
      <c r="E5" s="28">
        <v>16</v>
      </c>
      <c r="F5" s="28">
        <v>20</v>
      </c>
      <c r="G5" s="28">
        <v>16</v>
      </c>
      <c r="H5" s="28">
        <v>15</v>
      </c>
      <c r="I5" s="28">
        <v>9</v>
      </c>
      <c r="J5" s="28">
        <v>9</v>
      </c>
      <c r="K5" s="28">
        <v>5</v>
      </c>
      <c r="L5" s="22">
        <f>SUM(E5:K5)</f>
        <v>90</v>
      </c>
    </row>
    <row r="6" spans="1:12" x14ac:dyDescent="0.2">
      <c r="A6" s="37" t="s">
        <v>15</v>
      </c>
      <c r="B6" s="37"/>
      <c r="C6" s="37"/>
      <c r="D6" s="37"/>
      <c r="E6" s="28">
        <v>12</v>
      </c>
      <c r="F6" s="28">
        <v>12</v>
      </c>
      <c r="G6" s="28">
        <v>12</v>
      </c>
      <c r="H6" s="28">
        <v>12</v>
      </c>
      <c r="I6" s="28">
        <v>7</v>
      </c>
      <c r="J6" s="28">
        <v>6</v>
      </c>
      <c r="K6" s="28">
        <v>3.5</v>
      </c>
      <c r="L6" s="22">
        <f>SUM(E6:K6)</f>
        <v>64.5</v>
      </c>
    </row>
  </sheetData>
  <mergeCells count="6">
    <mergeCell ref="A3:D3"/>
    <mergeCell ref="A4:D4"/>
    <mergeCell ref="A5:D5"/>
    <mergeCell ref="A6:D6"/>
    <mergeCell ref="A1:I1"/>
    <mergeCell ref="C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D17" sqref="D17"/>
    </sheetView>
  </sheetViews>
  <sheetFormatPr defaultRowHeight="15" x14ac:dyDescent="0.2"/>
  <cols>
    <col min="1" max="1" width="42.5703125" style="1" customWidth="1"/>
    <col min="2" max="6" width="7.5703125" style="1" customWidth="1"/>
    <col min="7" max="8" width="7.5703125" style="25" customWidth="1"/>
    <col min="9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6.25" customHeight="1" x14ac:dyDescent="0.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75" thickBot="1" x14ac:dyDescent="0.25">
      <c r="K3" s="2"/>
      <c r="L3" s="2"/>
    </row>
    <row r="4" spans="1:12" s="7" customFormat="1" ht="107.25" customHeight="1" thickBot="1" x14ac:dyDescent="0.25">
      <c r="A4" s="3" t="s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11" t="s">
        <v>25</v>
      </c>
      <c r="K4" s="5" t="s">
        <v>2</v>
      </c>
      <c r="L4" s="6" t="s">
        <v>3</v>
      </c>
    </row>
    <row r="5" spans="1:12" ht="16.5" customHeight="1" x14ac:dyDescent="0.2">
      <c r="A5" s="8" t="str">
        <f>'9'!A4:D4</f>
        <v>Compulink Business Systems</v>
      </c>
      <c r="B5" s="9">
        <f>'1'!L4</f>
        <v>89.2</v>
      </c>
      <c r="C5" s="9">
        <f>'2'!L4</f>
        <v>98</v>
      </c>
      <c r="D5" s="9">
        <f>'3'!L4</f>
        <v>58.5</v>
      </c>
      <c r="E5" s="9">
        <f>'4'!L4</f>
        <v>91</v>
      </c>
      <c r="F5" s="9">
        <f>'5'!L4</f>
        <v>82</v>
      </c>
      <c r="G5" s="9">
        <f>'6'!L4</f>
        <v>83</v>
      </c>
      <c r="H5" s="9">
        <f>'7'!L4</f>
        <v>90</v>
      </c>
      <c r="I5" s="9">
        <f>'8'!L4</f>
        <v>91</v>
      </c>
      <c r="J5" s="9">
        <f>'9'!L4</f>
        <v>85</v>
      </c>
      <c r="K5" s="9">
        <f>AVERAGE(B5:F5,G5:J5)</f>
        <v>85.300000000000011</v>
      </c>
      <c r="L5" s="10">
        <f>RANK(K5,$K$5:$K$7,0)</f>
        <v>1</v>
      </c>
    </row>
    <row r="6" spans="1:12" ht="16.5" customHeight="1" x14ac:dyDescent="0.2">
      <c r="A6" s="8" t="str">
        <f>'9'!A5:D5</f>
        <v>NextGen HealthCare</v>
      </c>
      <c r="B6" s="9">
        <f>'1'!L5</f>
        <v>90</v>
      </c>
      <c r="C6" s="9">
        <f>'2'!L5</f>
        <v>90</v>
      </c>
      <c r="D6" s="9">
        <f>'3'!L5</f>
        <v>57</v>
      </c>
      <c r="E6" s="9">
        <f>'4'!L5</f>
        <v>89</v>
      </c>
      <c r="F6" s="9">
        <f>'5'!L5</f>
        <v>80</v>
      </c>
      <c r="G6" s="9">
        <f>'6'!L5</f>
        <v>75</v>
      </c>
      <c r="H6" s="9">
        <f>'7'!L5</f>
        <v>86</v>
      </c>
      <c r="I6" s="9">
        <f>'8'!L5</f>
        <v>83.5</v>
      </c>
      <c r="J6" s="9">
        <f>'9'!L5</f>
        <v>51.5</v>
      </c>
      <c r="K6" s="9">
        <f>AVERAGE(B6:J6)</f>
        <v>78</v>
      </c>
      <c r="L6" s="10">
        <f>RANK(K6,$K$5:$K$7,0)</f>
        <v>2</v>
      </c>
    </row>
    <row r="7" spans="1:12" x14ac:dyDescent="0.2">
      <c r="A7" s="8" t="str">
        <f>'9'!A6:D6</f>
        <v>Revolution HER</v>
      </c>
      <c r="B7" s="9">
        <f>'1'!L6</f>
        <v>64.5</v>
      </c>
      <c r="C7" s="9">
        <f>'2'!L6</f>
        <v>70</v>
      </c>
      <c r="D7" s="9">
        <f>'3'!L6</f>
        <v>39.75</v>
      </c>
      <c r="E7" s="9">
        <f>'4'!L6</f>
        <v>62.5</v>
      </c>
      <c r="F7" s="9">
        <f>'5'!L6</f>
        <v>60</v>
      </c>
      <c r="G7" s="9">
        <f>'6'!L6</f>
        <v>39</v>
      </c>
      <c r="H7" s="9">
        <f>'7'!L6</f>
        <v>54</v>
      </c>
      <c r="I7" s="9">
        <f>'8'!L6</f>
        <v>61.5</v>
      </c>
      <c r="J7" s="9">
        <f>'9'!L6</f>
        <v>60</v>
      </c>
      <c r="K7" s="9">
        <f>AVERAGE(B7:J7)</f>
        <v>56.805555555555557</v>
      </c>
      <c r="L7" s="10">
        <f>RANK(K7,$K$5:$K$7,0)</f>
        <v>3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2"/>
  <sheetViews>
    <sheetView tabSelected="1" workbookViewId="0">
      <selection activeCell="L20" sqref="L20"/>
    </sheetView>
  </sheetViews>
  <sheetFormatPr defaultRowHeight="12.75" x14ac:dyDescent="0.2"/>
  <cols>
    <col min="1" max="1" width="2" style="24" customWidth="1"/>
    <col min="2" max="2" width="27.5703125" style="24" bestFit="1" customWidth="1"/>
    <col min="3" max="3" width="12" style="24" customWidth="1"/>
    <col min="4" max="5" width="10.7109375" style="24" customWidth="1"/>
    <col min="6" max="6" width="12.140625" style="24" customWidth="1"/>
    <col min="7" max="8" width="10.42578125" style="24" customWidth="1"/>
    <col min="9" max="9" width="11.42578125" style="24" customWidth="1"/>
    <col min="10" max="11" width="9" style="24" customWidth="1"/>
    <col min="12" max="12" width="11.42578125" style="24" customWidth="1"/>
    <col min="13" max="14" width="10" style="24" customWidth="1"/>
    <col min="15" max="15" width="11.42578125" style="24" customWidth="1"/>
    <col min="16" max="17" width="10" style="24" customWidth="1"/>
    <col min="18" max="18" width="11.42578125" style="24" customWidth="1"/>
    <col min="19" max="20" width="10" style="24" customWidth="1"/>
    <col min="21" max="21" width="11.42578125" style="24" customWidth="1"/>
    <col min="22" max="23" width="10" style="24" customWidth="1"/>
    <col min="24" max="16384" width="9.140625" style="24"/>
  </cols>
  <sheetData>
    <row r="1" spans="2:25" ht="15.75" x14ac:dyDescent="0.25">
      <c r="B1" s="44" t="s">
        <v>26</v>
      </c>
      <c r="C1" s="44"/>
      <c r="D1" s="44"/>
      <c r="E1" s="45" t="str">
        <f>[1]Cover!A6</f>
        <v>RFP730-16097 Electronic Health Record</v>
      </c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</row>
    <row r="2" spans="2:25" ht="15.75" customHeight="1" x14ac:dyDescent="0.25">
      <c r="C2" s="45"/>
      <c r="D2" s="45"/>
      <c r="E2" s="45"/>
      <c r="F2" s="45"/>
      <c r="G2" s="45"/>
    </row>
    <row r="3" spans="2:25" ht="14.25" x14ac:dyDescent="0.2">
      <c r="B3" s="46" t="s">
        <v>27</v>
      </c>
      <c r="C3" s="47">
        <f>[1]Cover!E13</f>
        <v>0</v>
      </c>
      <c r="D3" s="47"/>
      <c r="E3" s="47"/>
      <c r="F3" s="47"/>
    </row>
    <row r="4" spans="2:25" ht="15" customHeight="1" x14ac:dyDescent="0.2">
      <c r="F4" s="25"/>
    </row>
    <row r="5" spans="2:25" ht="16.5" thickBot="1" x14ac:dyDescent="0.3">
      <c r="B5" s="25"/>
      <c r="C5" s="48" t="s">
        <v>28</v>
      </c>
      <c r="D5" s="48"/>
      <c r="E5" s="48"/>
      <c r="F5" s="48" t="s">
        <v>6</v>
      </c>
      <c r="G5" s="48"/>
      <c r="H5" s="48"/>
      <c r="I5" s="48" t="s">
        <v>7</v>
      </c>
      <c r="J5" s="48"/>
      <c r="K5" s="48"/>
      <c r="L5" s="48" t="s">
        <v>9</v>
      </c>
      <c r="M5" s="48"/>
      <c r="N5" s="48"/>
      <c r="O5" s="48" t="s">
        <v>10</v>
      </c>
      <c r="P5" s="48"/>
      <c r="Q5" s="48"/>
      <c r="R5" s="48" t="s">
        <v>11</v>
      </c>
      <c r="S5" s="48"/>
      <c r="T5" s="48"/>
      <c r="U5" s="48" t="s">
        <v>12</v>
      </c>
      <c r="V5" s="48"/>
      <c r="W5" s="48"/>
    </row>
    <row r="6" spans="2:25" s="54" customFormat="1" ht="129" customHeight="1" x14ac:dyDescent="0.2">
      <c r="B6" s="49"/>
      <c r="C6" s="50" t="s">
        <v>29</v>
      </c>
      <c r="D6" s="51"/>
      <c r="E6" s="52"/>
      <c r="F6" s="50" t="s">
        <v>30</v>
      </c>
      <c r="G6" s="51"/>
      <c r="H6" s="52"/>
      <c r="I6" s="50" t="s">
        <v>31</v>
      </c>
      <c r="J6" s="51"/>
      <c r="K6" s="52"/>
      <c r="L6" s="50" t="s">
        <v>32</v>
      </c>
      <c r="M6" s="51"/>
      <c r="N6" s="52"/>
      <c r="O6" s="50" t="s">
        <v>33</v>
      </c>
      <c r="P6" s="51"/>
      <c r="Q6" s="52"/>
      <c r="R6" s="50" t="s">
        <v>34</v>
      </c>
      <c r="S6" s="51"/>
      <c r="T6" s="52"/>
      <c r="U6" s="50" t="s">
        <v>35</v>
      </c>
      <c r="V6" s="51"/>
      <c r="W6" s="52"/>
      <c r="X6" s="53" t="s">
        <v>36</v>
      </c>
    </row>
    <row r="7" spans="2:25" x14ac:dyDescent="0.2">
      <c r="B7" s="55" t="s">
        <v>4</v>
      </c>
      <c r="C7" s="56" t="s">
        <v>37</v>
      </c>
      <c r="D7" s="57" t="s">
        <v>38</v>
      </c>
      <c r="E7" s="58" t="s">
        <v>39</v>
      </c>
      <c r="F7" s="59" t="s">
        <v>37</v>
      </c>
      <c r="G7" s="60" t="s">
        <v>38</v>
      </c>
      <c r="H7" s="61" t="s">
        <v>39</v>
      </c>
      <c r="I7" s="59" t="s">
        <v>37</v>
      </c>
      <c r="J7" s="60" t="s">
        <v>38</v>
      </c>
      <c r="K7" s="61" t="s">
        <v>39</v>
      </c>
      <c r="L7" s="56" t="s">
        <v>37</v>
      </c>
      <c r="M7" s="57" t="s">
        <v>38</v>
      </c>
      <c r="N7" s="58" t="s">
        <v>39</v>
      </c>
      <c r="O7" s="56" t="s">
        <v>37</v>
      </c>
      <c r="P7" s="57" t="s">
        <v>38</v>
      </c>
      <c r="Q7" s="58" t="s">
        <v>39</v>
      </c>
      <c r="R7" s="56" t="s">
        <v>37</v>
      </c>
      <c r="S7" s="57" t="s">
        <v>38</v>
      </c>
      <c r="T7" s="58" t="s">
        <v>39</v>
      </c>
      <c r="U7" s="56" t="s">
        <v>37</v>
      </c>
      <c r="V7" s="57" t="s">
        <v>38</v>
      </c>
      <c r="W7" s="58" t="s">
        <v>39</v>
      </c>
      <c r="X7" s="62"/>
    </row>
    <row r="8" spans="2:25" x14ac:dyDescent="0.2">
      <c r="B8" s="63" t="str">
        <f>'[1]RFP Submittal'!A4</f>
        <v>Compulink Business Systems</v>
      </c>
      <c r="C8" s="64"/>
      <c r="D8" s="65">
        <v>4</v>
      </c>
      <c r="E8" s="66">
        <f t="shared" ref="E8:E10" si="0">C8*D8</f>
        <v>0</v>
      </c>
      <c r="F8" s="64"/>
      <c r="G8" s="67">
        <v>4</v>
      </c>
      <c r="H8" s="68">
        <f t="shared" ref="H8:H10" si="1">F8*G8</f>
        <v>0</v>
      </c>
      <c r="I8" s="64"/>
      <c r="J8" s="67">
        <v>4</v>
      </c>
      <c r="K8" s="68">
        <f t="shared" ref="K8:K10" si="2">I8*J8</f>
        <v>0</v>
      </c>
      <c r="L8" s="64"/>
      <c r="M8" s="65">
        <v>3</v>
      </c>
      <c r="N8" s="66">
        <f t="shared" ref="N8:N10" si="3">L8*M8</f>
        <v>0</v>
      </c>
      <c r="O8" s="64"/>
      <c r="P8" s="65">
        <f>10/5</f>
        <v>2</v>
      </c>
      <c r="Q8" s="66">
        <f t="shared" ref="Q8:Q10" si="4">O8*P8</f>
        <v>0</v>
      </c>
      <c r="R8" s="64"/>
      <c r="S8" s="65">
        <v>2</v>
      </c>
      <c r="T8" s="66">
        <f t="shared" ref="T8:T10" si="5">R8*S8</f>
        <v>0</v>
      </c>
      <c r="U8" s="64"/>
      <c r="V8" s="65">
        <f>5/5</f>
        <v>1</v>
      </c>
      <c r="W8" s="66">
        <f t="shared" ref="W8:W10" si="6">U8*V8</f>
        <v>0</v>
      </c>
      <c r="X8" s="81">
        <f>N8+K8+H8+E8+Q8+T8+W8</f>
        <v>0</v>
      </c>
    </row>
    <row r="9" spans="2:25" x14ac:dyDescent="0.2">
      <c r="B9" s="63" t="str">
        <f>'[1]RFP Submittal'!A6</f>
        <v>NextGen HealthCare</v>
      </c>
      <c r="C9" s="64"/>
      <c r="D9" s="65">
        <v>4</v>
      </c>
      <c r="E9" s="66">
        <f t="shared" si="0"/>
        <v>0</v>
      </c>
      <c r="F9" s="64"/>
      <c r="G9" s="67">
        <v>4</v>
      </c>
      <c r="H9" s="68">
        <f t="shared" si="1"/>
        <v>0</v>
      </c>
      <c r="I9" s="64"/>
      <c r="J9" s="67">
        <v>4</v>
      </c>
      <c r="K9" s="68">
        <f t="shared" si="2"/>
        <v>0</v>
      </c>
      <c r="L9" s="64"/>
      <c r="M9" s="65">
        <v>3</v>
      </c>
      <c r="N9" s="66">
        <f t="shared" si="3"/>
        <v>0</v>
      </c>
      <c r="O9" s="64"/>
      <c r="P9" s="65">
        <f t="shared" ref="P9:P10" si="7">10/5</f>
        <v>2</v>
      </c>
      <c r="Q9" s="66">
        <f t="shared" si="4"/>
        <v>0</v>
      </c>
      <c r="R9" s="64"/>
      <c r="S9" s="65">
        <v>2</v>
      </c>
      <c r="T9" s="66">
        <f t="shared" si="5"/>
        <v>0</v>
      </c>
      <c r="U9" s="64"/>
      <c r="V9" s="65">
        <f t="shared" ref="V9:V10" si="8">5/5</f>
        <v>1</v>
      </c>
      <c r="W9" s="66">
        <f t="shared" si="6"/>
        <v>0</v>
      </c>
      <c r="X9" s="81">
        <f t="shared" ref="X9:X10" si="9">N9+K9+H9+E9+Q9+T9+W9</f>
        <v>0</v>
      </c>
    </row>
    <row r="10" spans="2:25" ht="13.5" thickBot="1" x14ac:dyDescent="0.25">
      <c r="B10" s="63" t="str">
        <f>'[1]RFP Submittal'!A5</f>
        <v>Revolution HER</v>
      </c>
      <c r="C10" s="64"/>
      <c r="D10" s="65">
        <v>4</v>
      </c>
      <c r="E10" s="66">
        <f t="shared" si="0"/>
        <v>0</v>
      </c>
      <c r="F10" s="64"/>
      <c r="G10" s="67">
        <v>4</v>
      </c>
      <c r="H10" s="68">
        <f t="shared" si="1"/>
        <v>0</v>
      </c>
      <c r="I10" s="64"/>
      <c r="J10" s="67">
        <v>4</v>
      </c>
      <c r="K10" s="68">
        <f t="shared" si="2"/>
        <v>0</v>
      </c>
      <c r="L10" s="64"/>
      <c r="M10" s="65">
        <v>3</v>
      </c>
      <c r="N10" s="66">
        <f t="shared" si="3"/>
        <v>0</v>
      </c>
      <c r="O10" s="64"/>
      <c r="P10" s="65">
        <f t="shared" si="7"/>
        <v>2</v>
      </c>
      <c r="Q10" s="66">
        <f t="shared" si="4"/>
        <v>0</v>
      </c>
      <c r="R10" s="64"/>
      <c r="S10" s="65">
        <v>2</v>
      </c>
      <c r="T10" s="66">
        <f t="shared" si="5"/>
        <v>0</v>
      </c>
      <c r="U10" s="64"/>
      <c r="V10" s="65">
        <f t="shared" si="8"/>
        <v>1</v>
      </c>
      <c r="W10" s="66">
        <f t="shared" si="6"/>
        <v>0</v>
      </c>
      <c r="X10" s="82">
        <f t="shared" si="9"/>
        <v>0</v>
      </c>
    </row>
    <row r="11" spans="2:25" x14ac:dyDescent="0.2"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</row>
    <row r="12" spans="2:25" x14ac:dyDescent="0.2">
      <c r="B12" s="70" t="s">
        <v>40</v>
      </c>
      <c r="C12" s="71"/>
      <c r="D12" s="71"/>
      <c r="E12" s="72"/>
      <c r="F12" s="69"/>
      <c r="G12" s="69" t="s">
        <v>41</v>
      </c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</row>
    <row r="13" spans="2:25" x14ac:dyDescent="0.2">
      <c r="B13" s="73"/>
      <c r="C13" s="74"/>
      <c r="D13" s="74"/>
      <c r="E13" s="75"/>
      <c r="F13" s="69"/>
      <c r="G13" s="69" t="s">
        <v>42</v>
      </c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</row>
    <row r="14" spans="2:25" x14ac:dyDescent="0.2">
      <c r="B14" s="73"/>
      <c r="C14" s="74"/>
      <c r="D14" s="74"/>
      <c r="E14" s="75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</row>
    <row r="15" spans="2:25" x14ac:dyDescent="0.2">
      <c r="B15" s="76"/>
      <c r="C15" s="77"/>
      <c r="D15" s="77"/>
      <c r="E15" s="78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</row>
    <row r="17" spans="2:22" x14ac:dyDescent="0.2">
      <c r="B17" s="79" t="s">
        <v>43</v>
      </c>
      <c r="C17" s="80"/>
      <c r="D17" s="80"/>
      <c r="E17" s="80"/>
      <c r="V17" s="26"/>
    </row>
    <row r="18" spans="2:22" x14ac:dyDescent="0.2">
      <c r="B18" s="79" t="s">
        <v>44</v>
      </c>
      <c r="C18" s="80"/>
      <c r="D18" s="80"/>
      <c r="E18" s="80"/>
    </row>
    <row r="19" spans="2:22" x14ac:dyDescent="0.2">
      <c r="B19" s="79" t="s">
        <v>45</v>
      </c>
      <c r="C19" s="80"/>
      <c r="D19" s="80"/>
      <c r="E19" s="80"/>
    </row>
    <row r="20" spans="2:22" x14ac:dyDescent="0.2">
      <c r="B20" s="79" t="s">
        <v>46</v>
      </c>
      <c r="C20" s="80"/>
      <c r="D20" s="80"/>
      <c r="E20" s="80"/>
    </row>
    <row r="21" spans="2:22" x14ac:dyDescent="0.2">
      <c r="B21" s="79" t="s">
        <v>47</v>
      </c>
      <c r="C21" s="80"/>
      <c r="D21" s="80"/>
      <c r="E21" s="80"/>
    </row>
    <row r="22" spans="2:22" x14ac:dyDescent="0.2">
      <c r="B22" s="79" t="s">
        <v>48</v>
      </c>
      <c r="C22" s="80"/>
      <c r="D22" s="80"/>
      <c r="E22" s="80"/>
    </row>
  </sheetData>
  <mergeCells count="23">
    <mergeCell ref="B22:E22"/>
    <mergeCell ref="B12:E15"/>
    <mergeCell ref="B17:E17"/>
    <mergeCell ref="B18:E18"/>
    <mergeCell ref="B19:E19"/>
    <mergeCell ref="B20:E20"/>
    <mergeCell ref="B21:E21"/>
    <mergeCell ref="O5:Q5"/>
    <mergeCell ref="R5:T5"/>
    <mergeCell ref="U5:W5"/>
    <mergeCell ref="C6:E6"/>
    <mergeCell ref="F6:H6"/>
    <mergeCell ref="I6:K6"/>
    <mergeCell ref="L6:N6"/>
    <mergeCell ref="O6:Q6"/>
    <mergeCell ref="R6:T6"/>
    <mergeCell ref="U6:W6"/>
    <mergeCell ref="B1:D1"/>
    <mergeCell ref="C3:F3"/>
    <mergeCell ref="C5:E5"/>
    <mergeCell ref="F5:H5"/>
    <mergeCell ref="I5:K5"/>
    <mergeCell ref="L5:N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H2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3"/>
      <c r="B2" s="12"/>
      <c r="C2" s="39" t="s">
        <v>18</v>
      </c>
      <c r="D2" s="39"/>
      <c r="E2" s="39"/>
      <c r="F2" s="39"/>
      <c r="G2" s="39"/>
      <c r="H2" s="40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29">
        <v>18</v>
      </c>
      <c r="F4" s="29">
        <v>20</v>
      </c>
      <c r="G4" s="29">
        <v>20</v>
      </c>
      <c r="H4" s="29">
        <v>15</v>
      </c>
      <c r="I4" s="29">
        <v>10</v>
      </c>
      <c r="J4" s="29">
        <v>10</v>
      </c>
      <c r="K4" s="29">
        <v>5</v>
      </c>
      <c r="L4" s="22">
        <f>SUM(E4:K4)</f>
        <v>98</v>
      </c>
    </row>
    <row r="5" spans="1:12" x14ac:dyDescent="0.2">
      <c r="A5" s="37" t="s">
        <v>14</v>
      </c>
      <c r="B5" s="37"/>
      <c r="C5" s="37"/>
      <c r="D5" s="37"/>
      <c r="E5" s="29">
        <v>16</v>
      </c>
      <c r="F5" s="29">
        <v>18</v>
      </c>
      <c r="G5" s="29">
        <v>20</v>
      </c>
      <c r="H5" s="29">
        <v>12</v>
      </c>
      <c r="I5" s="29">
        <v>9</v>
      </c>
      <c r="J5" s="29">
        <v>10</v>
      </c>
      <c r="K5" s="29">
        <v>5</v>
      </c>
      <c r="L5" s="22">
        <f>SUM(E5:K5)</f>
        <v>90</v>
      </c>
    </row>
    <row r="6" spans="1:12" x14ac:dyDescent="0.2">
      <c r="A6" s="37" t="s">
        <v>15</v>
      </c>
      <c r="B6" s="37"/>
      <c r="C6" s="37"/>
      <c r="D6" s="37"/>
      <c r="E6" s="29">
        <v>14</v>
      </c>
      <c r="F6" s="29">
        <v>12</v>
      </c>
      <c r="G6" s="29">
        <v>16</v>
      </c>
      <c r="H6" s="29">
        <v>9</v>
      </c>
      <c r="I6" s="29">
        <v>8</v>
      </c>
      <c r="J6" s="29">
        <v>8</v>
      </c>
      <c r="K6" s="29">
        <v>3</v>
      </c>
      <c r="L6" s="22">
        <f>SUM(E6:K6)</f>
        <v>70</v>
      </c>
    </row>
  </sheetData>
  <mergeCells count="6">
    <mergeCell ref="A1:H1"/>
    <mergeCell ref="A3:D3"/>
    <mergeCell ref="A4:D4"/>
    <mergeCell ref="A5:D5"/>
    <mergeCell ref="A6:D6"/>
    <mergeCell ref="C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3"/>
      <c r="B2" s="12"/>
      <c r="C2" s="39" t="s">
        <v>19</v>
      </c>
      <c r="D2" s="39"/>
      <c r="E2" s="39"/>
      <c r="F2" s="39"/>
      <c r="G2" s="39"/>
      <c r="H2" s="12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0">
        <v>15</v>
      </c>
      <c r="F4" s="30">
        <v>14</v>
      </c>
      <c r="G4" s="30">
        <v>14</v>
      </c>
      <c r="H4" s="30">
        <v>9</v>
      </c>
      <c r="I4" s="30">
        <v>2.5</v>
      </c>
      <c r="J4" s="30">
        <v>3</v>
      </c>
      <c r="K4" s="30">
        <v>1</v>
      </c>
      <c r="L4" s="22">
        <f>SUM(E4:K4)</f>
        <v>58.5</v>
      </c>
    </row>
    <row r="5" spans="1:12" x14ac:dyDescent="0.2">
      <c r="A5" s="37" t="s">
        <v>14</v>
      </c>
      <c r="B5" s="37"/>
      <c r="C5" s="37"/>
      <c r="D5" s="37"/>
      <c r="E5" s="30">
        <v>15</v>
      </c>
      <c r="F5" s="30">
        <v>12</v>
      </c>
      <c r="G5" s="30">
        <v>13</v>
      </c>
      <c r="H5" s="30">
        <v>9</v>
      </c>
      <c r="I5" s="30">
        <v>3</v>
      </c>
      <c r="J5" s="30">
        <v>4</v>
      </c>
      <c r="K5" s="30">
        <v>1</v>
      </c>
      <c r="L5" s="22">
        <f>SUM(E5:K5)</f>
        <v>57</v>
      </c>
    </row>
    <row r="6" spans="1:12" x14ac:dyDescent="0.2">
      <c r="A6" s="37" t="s">
        <v>15</v>
      </c>
      <c r="B6" s="37"/>
      <c r="C6" s="37"/>
      <c r="D6" s="37"/>
      <c r="E6" s="30">
        <v>12</v>
      </c>
      <c r="F6" s="30">
        <v>11</v>
      </c>
      <c r="G6" s="30">
        <v>8</v>
      </c>
      <c r="H6" s="30">
        <v>6</v>
      </c>
      <c r="I6" s="30">
        <v>1</v>
      </c>
      <c r="J6" s="30">
        <v>1</v>
      </c>
      <c r="K6" s="30">
        <v>0.75</v>
      </c>
      <c r="L6" s="22">
        <f>SUM(E6:K6)</f>
        <v>39.75</v>
      </c>
    </row>
  </sheetData>
  <mergeCells count="6"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5"/>
      <c r="B2" s="14"/>
      <c r="C2" s="39" t="s">
        <v>20</v>
      </c>
      <c r="D2" s="39"/>
      <c r="E2" s="39"/>
      <c r="F2" s="39"/>
      <c r="G2" s="39"/>
      <c r="H2" s="14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1">
        <v>18</v>
      </c>
      <c r="F4" s="31">
        <v>18</v>
      </c>
      <c r="G4" s="31">
        <v>20</v>
      </c>
      <c r="H4" s="31">
        <v>12</v>
      </c>
      <c r="I4" s="31">
        <v>10</v>
      </c>
      <c r="J4" s="31">
        <v>8</v>
      </c>
      <c r="K4" s="31">
        <v>5</v>
      </c>
      <c r="L4" s="22">
        <f>SUM(E4:K4)</f>
        <v>91</v>
      </c>
    </row>
    <row r="5" spans="1:12" x14ac:dyDescent="0.2">
      <c r="A5" s="37" t="s">
        <v>14</v>
      </c>
      <c r="B5" s="37"/>
      <c r="C5" s="37"/>
      <c r="D5" s="37"/>
      <c r="E5" s="31">
        <v>18</v>
      </c>
      <c r="F5" s="31">
        <v>18</v>
      </c>
      <c r="G5" s="31">
        <v>18</v>
      </c>
      <c r="H5" s="31">
        <v>12</v>
      </c>
      <c r="I5" s="31">
        <v>10</v>
      </c>
      <c r="J5" s="31">
        <v>8</v>
      </c>
      <c r="K5" s="31">
        <v>5</v>
      </c>
      <c r="L5" s="22">
        <f>SUM(E5:K5)</f>
        <v>89</v>
      </c>
    </row>
    <row r="6" spans="1:12" x14ac:dyDescent="0.2">
      <c r="A6" s="37" t="s">
        <v>15</v>
      </c>
      <c r="B6" s="37"/>
      <c r="C6" s="37"/>
      <c r="D6" s="37"/>
      <c r="E6" s="31">
        <v>12</v>
      </c>
      <c r="F6" s="31">
        <v>12</v>
      </c>
      <c r="G6" s="31">
        <v>10</v>
      </c>
      <c r="H6" s="31">
        <v>10.5</v>
      </c>
      <c r="I6" s="31">
        <v>7</v>
      </c>
      <c r="J6" s="31">
        <v>7</v>
      </c>
      <c r="K6" s="31">
        <v>4</v>
      </c>
      <c r="L6" s="22">
        <f>SUM(E6:K6)</f>
        <v>62.5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17"/>
      <c r="B2" s="16"/>
      <c r="C2" s="39" t="s">
        <v>21</v>
      </c>
      <c r="D2" s="39"/>
      <c r="E2" s="39"/>
      <c r="F2" s="39"/>
      <c r="G2" s="39"/>
      <c r="H2" s="1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2">
        <v>16</v>
      </c>
      <c r="F4" s="32">
        <v>16</v>
      </c>
      <c r="G4" s="32">
        <v>16</v>
      </c>
      <c r="H4" s="32">
        <v>13.5</v>
      </c>
      <c r="I4" s="32">
        <v>8</v>
      </c>
      <c r="J4" s="32">
        <v>8</v>
      </c>
      <c r="K4" s="32">
        <v>4.5</v>
      </c>
      <c r="L4" s="22">
        <f>SUM(E4:K4)</f>
        <v>82</v>
      </c>
    </row>
    <row r="5" spans="1:12" x14ac:dyDescent="0.2">
      <c r="A5" s="37" t="s">
        <v>14</v>
      </c>
      <c r="B5" s="37"/>
      <c r="C5" s="37"/>
      <c r="D5" s="37"/>
      <c r="E5" s="32">
        <v>16</v>
      </c>
      <c r="F5" s="32">
        <v>16</v>
      </c>
      <c r="G5" s="32">
        <v>16</v>
      </c>
      <c r="H5" s="32">
        <v>12</v>
      </c>
      <c r="I5" s="32">
        <v>8</v>
      </c>
      <c r="J5" s="32">
        <v>8</v>
      </c>
      <c r="K5" s="32">
        <v>4</v>
      </c>
      <c r="L5" s="22">
        <f>SUM(E5:K5)</f>
        <v>80</v>
      </c>
    </row>
    <row r="6" spans="1:12" x14ac:dyDescent="0.2">
      <c r="A6" s="37" t="s">
        <v>15</v>
      </c>
      <c r="B6" s="37"/>
      <c r="C6" s="37"/>
      <c r="D6" s="37"/>
      <c r="E6" s="32">
        <v>12</v>
      </c>
      <c r="F6" s="32">
        <v>12</v>
      </c>
      <c r="G6" s="32">
        <v>12</v>
      </c>
      <c r="H6" s="32">
        <v>9</v>
      </c>
      <c r="I6" s="32">
        <v>6</v>
      </c>
      <c r="J6" s="32">
        <v>6</v>
      </c>
      <c r="K6" s="32">
        <v>3</v>
      </c>
      <c r="L6" s="22">
        <f>SUM(E6:K6)</f>
        <v>60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cols>
    <col min="1" max="16384" width="9.140625" style="24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27"/>
      <c r="B2" s="26"/>
      <c r="C2" s="39" t="s">
        <v>22</v>
      </c>
      <c r="D2" s="39"/>
      <c r="E2" s="39"/>
      <c r="F2" s="39"/>
      <c r="G2" s="39"/>
      <c r="H2" s="2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3">
        <v>18</v>
      </c>
      <c r="F4" s="33">
        <v>16</v>
      </c>
      <c r="G4" s="33">
        <v>16</v>
      </c>
      <c r="H4" s="33">
        <v>12</v>
      </c>
      <c r="I4" s="33">
        <v>8</v>
      </c>
      <c r="J4" s="33">
        <v>9</v>
      </c>
      <c r="K4" s="33">
        <v>4</v>
      </c>
      <c r="L4" s="22">
        <f>SUM(E4:K4)</f>
        <v>83</v>
      </c>
    </row>
    <row r="5" spans="1:12" x14ac:dyDescent="0.2">
      <c r="A5" s="37" t="s">
        <v>14</v>
      </c>
      <c r="B5" s="37"/>
      <c r="C5" s="37"/>
      <c r="D5" s="37"/>
      <c r="E5" s="33">
        <v>14</v>
      </c>
      <c r="F5" s="33">
        <v>16</v>
      </c>
      <c r="G5" s="33">
        <v>12</v>
      </c>
      <c r="H5" s="33">
        <v>12</v>
      </c>
      <c r="I5" s="33">
        <v>9</v>
      </c>
      <c r="J5" s="33">
        <v>8</v>
      </c>
      <c r="K5" s="33">
        <v>4</v>
      </c>
      <c r="L5" s="22">
        <f>SUM(E5:K5)</f>
        <v>75</v>
      </c>
    </row>
    <row r="6" spans="1:12" x14ac:dyDescent="0.2">
      <c r="A6" s="37" t="s">
        <v>15</v>
      </c>
      <c r="B6" s="37"/>
      <c r="C6" s="37"/>
      <c r="D6" s="37"/>
      <c r="E6" s="33">
        <v>12</v>
      </c>
      <c r="F6" s="33">
        <v>4</v>
      </c>
      <c r="G6" s="33">
        <v>6</v>
      </c>
      <c r="H6" s="33">
        <v>3</v>
      </c>
      <c r="I6" s="33">
        <v>6</v>
      </c>
      <c r="J6" s="33">
        <v>6</v>
      </c>
      <c r="K6" s="33">
        <v>2</v>
      </c>
      <c r="L6" s="22">
        <f>SUM(E6:K6)</f>
        <v>39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cols>
    <col min="1" max="16384" width="9.140625" style="24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27"/>
      <c r="B2" s="26"/>
      <c r="C2" s="39" t="s">
        <v>23</v>
      </c>
      <c r="D2" s="39"/>
      <c r="E2" s="39"/>
      <c r="F2" s="39"/>
      <c r="G2" s="39"/>
      <c r="H2" s="2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4">
        <v>20</v>
      </c>
      <c r="F4" s="34">
        <v>16</v>
      </c>
      <c r="G4" s="34">
        <v>16</v>
      </c>
      <c r="H4" s="34">
        <v>15</v>
      </c>
      <c r="I4" s="34">
        <v>8</v>
      </c>
      <c r="J4" s="34">
        <v>10</v>
      </c>
      <c r="K4" s="34">
        <v>5</v>
      </c>
      <c r="L4" s="22">
        <f>SUM(E4:K4)</f>
        <v>90</v>
      </c>
    </row>
    <row r="5" spans="1:12" x14ac:dyDescent="0.2">
      <c r="A5" s="37" t="s">
        <v>14</v>
      </c>
      <c r="B5" s="37"/>
      <c r="C5" s="37"/>
      <c r="D5" s="37"/>
      <c r="E5" s="34">
        <v>16</v>
      </c>
      <c r="F5" s="34">
        <v>20</v>
      </c>
      <c r="G5" s="34">
        <v>16</v>
      </c>
      <c r="H5" s="34">
        <v>15</v>
      </c>
      <c r="I5" s="34">
        <v>6</v>
      </c>
      <c r="J5" s="34">
        <v>8</v>
      </c>
      <c r="K5" s="34">
        <v>5</v>
      </c>
      <c r="L5" s="22">
        <f>SUM(E5:K5)</f>
        <v>86</v>
      </c>
    </row>
    <row r="6" spans="1:12" x14ac:dyDescent="0.2">
      <c r="A6" s="37" t="s">
        <v>15</v>
      </c>
      <c r="B6" s="37"/>
      <c r="C6" s="37"/>
      <c r="D6" s="37"/>
      <c r="E6" s="34">
        <v>8</v>
      </c>
      <c r="F6" s="34">
        <v>12</v>
      </c>
      <c r="G6" s="34">
        <v>12</v>
      </c>
      <c r="H6" s="34">
        <v>9</v>
      </c>
      <c r="I6" s="34">
        <v>6</v>
      </c>
      <c r="J6" s="34">
        <v>4</v>
      </c>
      <c r="K6" s="34">
        <v>3</v>
      </c>
      <c r="L6" s="22">
        <f>SUM(E6:K6)</f>
        <v>54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2" sqref="C2:G2"/>
    </sheetView>
  </sheetViews>
  <sheetFormatPr defaultRowHeight="12.75" x14ac:dyDescent="0.2"/>
  <cols>
    <col min="1" max="16384" width="9.140625" style="24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2" ht="15.75" x14ac:dyDescent="0.25">
      <c r="A2" s="27"/>
      <c r="B2" s="26"/>
      <c r="C2" s="39" t="s">
        <v>24</v>
      </c>
      <c r="D2" s="39"/>
      <c r="E2" s="39"/>
      <c r="F2" s="39"/>
      <c r="G2" s="39"/>
      <c r="H2" s="26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35">
        <v>18</v>
      </c>
      <c r="F4" s="35">
        <v>20</v>
      </c>
      <c r="G4" s="35">
        <v>18</v>
      </c>
      <c r="H4" s="35">
        <v>15</v>
      </c>
      <c r="I4" s="35">
        <v>8</v>
      </c>
      <c r="J4" s="35">
        <v>8</v>
      </c>
      <c r="K4" s="35">
        <v>4</v>
      </c>
      <c r="L4" s="22">
        <f>SUM(E4:K4)</f>
        <v>91</v>
      </c>
    </row>
    <row r="5" spans="1:12" x14ac:dyDescent="0.2">
      <c r="A5" s="37" t="s">
        <v>14</v>
      </c>
      <c r="B5" s="37"/>
      <c r="C5" s="37"/>
      <c r="D5" s="37"/>
      <c r="E5" s="35">
        <v>16</v>
      </c>
      <c r="F5" s="35">
        <v>20</v>
      </c>
      <c r="G5" s="35">
        <v>14</v>
      </c>
      <c r="H5" s="35">
        <v>13.5</v>
      </c>
      <c r="I5" s="35">
        <v>8</v>
      </c>
      <c r="J5" s="35">
        <v>8</v>
      </c>
      <c r="K5" s="35">
        <v>4</v>
      </c>
      <c r="L5" s="22">
        <f>SUM(E5:K5)</f>
        <v>83.5</v>
      </c>
    </row>
    <row r="6" spans="1:12" x14ac:dyDescent="0.2">
      <c r="A6" s="37" t="s">
        <v>15</v>
      </c>
      <c r="B6" s="37"/>
      <c r="C6" s="37"/>
      <c r="D6" s="37"/>
      <c r="E6" s="35">
        <v>10</v>
      </c>
      <c r="F6" s="35">
        <v>10</v>
      </c>
      <c r="G6" s="35">
        <v>14</v>
      </c>
      <c r="H6" s="35">
        <v>12</v>
      </c>
      <c r="I6" s="35">
        <v>6</v>
      </c>
      <c r="J6" s="35">
        <v>6</v>
      </c>
      <c r="K6" s="35">
        <v>3.5</v>
      </c>
      <c r="L6" s="22">
        <f>SUM(E6:K6)</f>
        <v>61.5</v>
      </c>
    </row>
  </sheetData>
  <mergeCells count="6">
    <mergeCell ref="A3:D3"/>
    <mergeCell ref="A4:D4"/>
    <mergeCell ref="A5:D5"/>
    <mergeCell ref="A6:D6"/>
    <mergeCell ref="A1:H1"/>
    <mergeCell ref="C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"/>
  <sheetViews>
    <sheetView workbookViewId="0">
      <selection activeCell="H16" sqref="H16"/>
    </sheetView>
  </sheetViews>
  <sheetFormatPr defaultRowHeight="12.75" x14ac:dyDescent="0.2"/>
  <cols>
    <col min="8" max="10" width="9.140625" style="18"/>
    <col min="12" max="12" width="9.28515625" customWidth="1"/>
  </cols>
  <sheetData>
    <row r="1" spans="1:12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ht="15.75" x14ac:dyDescent="0.25">
      <c r="A2" s="13"/>
      <c r="B2" s="12"/>
      <c r="C2" s="39" t="s">
        <v>25</v>
      </c>
      <c r="D2" s="39"/>
      <c r="E2" s="39"/>
      <c r="F2" s="39"/>
      <c r="G2" s="39"/>
      <c r="H2" s="41"/>
      <c r="I2" s="41"/>
      <c r="J2" s="20"/>
      <c r="K2" s="12"/>
    </row>
    <row r="3" spans="1:12" x14ac:dyDescent="0.2">
      <c r="A3" s="36" t="s">
        <v>4</v>
      </c>
      <c r="B3" s="36"/>
      <c r="C3" s="36"/>
      <c r="D3" s="36"/>
      <c r="E3" s="21" t="s">
        <v>5</v>
      </c>
      <c r="F3" s="21" t="s">
        <v>6</v>
      </c>
      <c r="G3" s="21" t="s">
        <v>7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8</v>
      </c>
    </row>
    <row r="4" spans="1:12" x14ac:dyDescent="0.2">
      <c r="A4" s="37" t="s">
        <v>13</v>
      </c>
      <c r="B4" s="37"/>
      <c r="C4" s="37"/>
      <c r="D4" s="37"/>
      <c r="E4" s="23">
        <v>18</v>
      </c>
      <c r="F4" s="23">
        <v>18</v>
      </c>
      <c r="G4" s="23">
        <v>18</v>
      </c>
      <c r="H4" s="23">
        <v>12</v>
      </c>
      <c r="I4" s="23">
        <v>8</v>
      </c>
      <c r="J4" s="23">
        <v>7</v>
      </c>
      <c r="K4" s="23">
        <v>4</v>
      </c>
      <c r="L4" s="22">
        <f>SUM(E4:K4)</f>
        <v>85</v>
      </c>
    </row>
    <row r="5" spans="1:12" x14ac:dyDescent="0.2">
      <c r="A5" s="37" t="s">
        <v>14</v>
      </c>
      <c r="B5" s="37"/>
      <c r="C5" s="37"/>
      <c r="D5" s="37"/>
      <c r="E5" s="23">
        <v>8</v>
      </c>
      <c r="F5" s="23">
        <v>12</v>
      </c>
      <c r="G5" s="23">
        <v>8</v>
      </c>
      <c r="H5" s="23">
        <v>9</v>
      </c>
      <c r="I5" s="23">
        <v>6</v>
      </c>
      <c r="J5" s="23">
        <v>6</v>
      </c>
      <c r="K5" s="23">
        <v>2.5</v>
      </c>
      <c r="L5" s="22">
        <f>SUM(E5:K5)</f>
        <v>51.5</v>
      </c>
    </row>
    <row r="6" spans="1:12" x14ac:dyDescent="0.2">
      <c r="A6" s="37" t="s">
        <v>15</v>
      </c>
      <c r="B6" s="37"/>
      <c r="C6" s="37"/>
      <c r="D6" s="37"/>
      <c r="E6" s="23">
        <v>12</v>
      </c>
      <c r="F6" s="23">
        <v>12</v>
      </c>
      <c r="G6" s="23">
        <v>12</v>
      </c>
      <c r="H6" s="23">
        <v>9</v>
      </c>
      <c r="I6" s="23">
        <v>5</v>
      </c>
      <c r="J6" s="23">
        <v>7</v>
      </c>
      <c r="K6" s="23">
        <v>3</v>
      </c>
      <c r="L6" s="22">
        <f>SUM(E6:K6)</f>
        <v>60</v>
      </c>
    </row>
  </sheetData>
  <mergeCells count="6">
    <mergeCell ref="A1:K1"/>
    <mergeCell ref="A3:D3"/>
    <mergeCell ref="A4:D4"/>
    <mergeCell ref="A5:D5"/>
    <mergeCell ref="A6:D6"/>
    <mergeCell ref="C2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2017-07-18T16:05:01Z</dcterms:modified>
</cp:coreProperties>
</file>