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740" yWindow="-120" windowWidth="17115" windowHeight="9795" activeTab="9"/>
  </bookViews>
  <sheets>
    <sheet name="1" sheetId="2" r:id="rId1"/>
    <sheet name="2" sheetId="3" r:id="rId2"/>
    <sheet name="3" sheetId="5" r:id="rId3"/>
    <sheet name="4" sheetId="9" r:id="rId4"/>
    <sheet name="5" sheetId="10" r:id="rId5"/>
    <sheet name="6" sheetId="11" r:id="rId6"/>
    <sheet name="7" sheetId="4" r:id="rId7"/>
    <sheet name="Technical" sheetId="1" r:id="rId8"/>
    <sheet name="Non-Technical" sheetId="6" r:id="rId9"/>
    <sheet name="Summary" sheetId="7" r:id="rId10"/>
    <sheet name="Evaluation Matrix" sheetId="12" r:id="rId11"/>
  </sheets>
  <externalReferences>
    <externalReference r:id="rId12"/>
  </externalReferences>
  <calcPr calcId="145621"/>
</workbook>
</file>

<file path=xl/calcChain.xml><?xml version="1.0" encoding="utf-8"?>
<calcChain xmlns="http://schemas.openxmlformats.org/spreadsheetml/2006/main">
  <c r="T20" i="12" l="1"/>
  <c r="Q20" i="12"/>
  <c r="N20" i="12"/>
  <c r="K20" i="12"/>
  <c r="H20" i="12"/>
  <c r="E20" i="12"/>
  <c r="B20" i="12"/>
  <c r="T19" i="12"/>
  <c r="Q19" i="12"/>
  <c r="N19" i="12"/>
  <c r="K19" i="12"/>
  <c r="H19" i="12"/>
  <c r="E19" i="12"/>
  <c r="U19" i="12" s="1"/>
  <c r="B19" i="12"/>
  <c r="T18" i="12"/>
  <c r="Q18" i="12"/>
  <c r="N18" i="12"/>
  <c r="K18" i="12"/>
  <c r="H18" i="12"/>
  <c r="E18" i="12"/>
  <c r="B18" i="12"/>
  <c r="T17" i="12"/>
  <c r="Q17" i="12"/>
  <c r="N17" i="12"/>
  <c r="K17" i="12"/>
  <c r="H17" i="12"/>
  <c r="E17" i="12"/>
  <c r="B17" i="12"/>
  <c r="T16" i="12"/>
  <c r="Q16" i="12"/>
  <c r="N16" i="12"/>
  <c r="K16" i="12"/>
  <c r="H16" i="12"/>
  <c r="E16" i="12"/>
  <c r="B16" i="12"/>
  <c r="T15" i="12"/>
  <c r="Q15" i="12"/>
  <c r="N15" i="12"/>
  <c r="K15" i="12"/>
  <c r="H15" i="12"/>
  <c r="E15" i="12"/>
  <c r="B15" i="12"/>
  <c r="T14" i="12"/>
  <c r="Q14" i="12"/>
  <c r="N14" i="12"/>
  <c r="K14" i="12"/>
  <c r="H14" i="12"/>
  <c r="E14" i="12"/>
  <c r="B14" i="12"/>
  <c r="T13" i="12"/>
  <c r="Q13" i="12"/>
  <c r="N13" i="12"/>
  <c r="K13" i="12"/>
  <c r="H13" i="12"/>
  <c r="E13" i="12"/>
  <c r="B13" i="12"/>
  <c r="T12" i="12"/>
  <c r="Q12" i="12"/>
  <c r="N12" i="12"/>
  <c r="K12" i="12"/>
  <c r="H12" i="12"/>
  <c r="E12" i="12"/>
  <c r="B12" i="12"/>
  <c r="T11" i="12"/>
  <c r="Q11" i="12"/>
  <c r="N11" i="12"/>
  <c r="K11" i="12"/>
  <c r="H11" i="12"/>
  <c r="E11" i="12"/>
  <c r="U11" i="12" s="1"/>
  <c r="B11" i="12"/>
  <c r="T10" i="12"/>
  <c r="Q10" i="12"/>
  <c r="N10" i="12"/>
  <c r="K10" i="12"/>
  <c r="H10" i="12"/>
  <c r="E10" i="12"/>
  <c r="U10" i="12" s="1"/>
  <c r="B10" i="12"/>
  <c r="T9" i="12"/>
  <c r="Q9" i="12"/>
  <c r="N9" i="12"/>
  <c r="K9" i="12"/>
  <c r="H9" i="12"/>
  <c r="E9" i="12"/>
  <c r="B9" i="12"/>
  <c r="T8" i="12"/>
  <c r="Q8" i="12"/>
  <c r="N8" i="12"/>
  <c r="K8" i="12"/>
  <c r="H8" i="12"/>
  <c r="E8" i="12"/>
  <c r="B8" i="12"/>
  <c r="E1" i="12"/>
  <c r="U9" i="12" l="1"/>
  <c r="U17" i="12"/>
  <c r="U8" i="12"/>
  <c r="U16" i="12"/>
  <c r="U15" i="12"/>
  <c r="U14" i="12"/>
  <c r="U13" i="12"/>
  <c r="U12" i="12"/>
  <c r="U20" i="12"/>
  <c r="U18" i="12"/>
  <c r="E6" i="1" l="1"/>
  <c r="E7" i="1"/>
  <c r="E8" i="1"/>
  <c r="E9" i="1"/>
  <c r="E10" i="1"/>
  <c r="E11" i="1"/>
  <c r="E12" i="1"/>
  <c r="E13" i="1"/>
  <c r="E14" i="1"/>
  <c r="E15" i="1"/>
  <c r="E16" i="1"/>
  <c r="E17" i="1"/>
  <c r="E5" i="1"/>
  <c r="B6" i="7" l="1"/>
  <c r="C6" i="7"/>
  <c r="D6" i="7"/>
  <c r="E6" i="7"/>
  <c r="G6" i="7"/>
  <c r="H6" i="7"/>
  <c r="J6" i="7"/>
  <c r="B7" i="7"/>
  <c r="C7" i="7"/>
  <c r="D7" i="7"/>
  <c r="E7" i="7"/>
  <c r="G7" i="7"/>
  <c r="H7" i="7"/>
  <c r="J7" i="7"/>
  <c r="B8" i="7"/>
  <c r="C8" i="7"/>
  <c r="D8" i="7"/>
  <c r="E8" i="7"/>
  <c r="G8" i="7"/>
  <c r="H8" i="7"/>
  <c r="J8" i="7"/>
  <c r="B9" i="7"/>
  <c r="C9" i="7"/>
  <c r="D9" i="7"/>
  <c r="E9" i="7"/>
  <c r="G9" i="7"/>
  <c r="H9" i="7"/>
  <c r="J9" i="7"/>
  <c r="B10" i="7"/>
  <c r="C10" i="7"/>
  <c r="D10" i="7"/>
  <c r="E10" i="7"/>
  <c r="G10" i="7"/>
  <c r="H10" i="7"/>
  <c r="J10" i="7"/>
  <c r="B11" i="7"/>
  <c r="C11" i="7"/>
  <c r="D11" i="7"/>
  <c r="E11" i="7"/>
  <c r="G11" i="7"/>
  <c r="H11" i="7"/>
  <c r="J11" i="7"/>
  <c r="B12" i="7"/>
  <c r="C12" i="7"/>
  <c r="D12" i="7"/>
  <c r="E12" i="7"/>
  <c r="G12" i="7"/>
  <c r="H12" i="7"/>
  <c r="J12" i="7"/>
  <c r="B13" i="7"/>
  <c r="C13" i="7"/>
  <c r="D13" i="7"/>
  <c r="E13" i="7"/>
  <c r="G13" i="7"/>
  <c r="H13" i="7"/>
  <c r="J13" i="7"/>
  <c r="B14" i="7"/>
  <c r="C14" i="7"/>
  <c r="D14" i="7"/>
  <c r="E14" i="7"/>
  <c r="G14" i="7"/>
  <c r="H14" i="7"/>
  <c r="J14" i="7"/>
  <c r="B15" i="7"/>
  <c r="C15" i="7"/>
  <c r="D15" i="7"/>
  <c r="E15" i="7"/>
  <c r="G15" i="7"/>
  <c r="H15" i="7"/>
  <c r="J15" i="7"/>
  <c r="B16" i="7"/>
  <c r="C16" i="7"/>
  <c r="D16" i="7"/>
  <c r="E16" i="7"/>
  <c r="G16" i="7"/>
  <c r="H16" i="7"/>
  <c r="J16" i="7"/>
  <c r="B17" i="7"/>
  <c r="C17" i="7"/>
  <c r="D17" i="7"/>
  <c r="E17" i="7"/>
  <c r="G17" i="7"/>
  <c r="H17" i="7"/>
  <c r="J17" i="7"/>
  <c r="A6" i="7"/>
  <c r="A7" i="7"/>
  <c r="A8" i="7"/>
  <c r="A9" i="7"/>
  <c r="A10" i="7"/>
  <c r="A11" i="7"/>
  <c r="A12" i="7"/>
  <c r="A13" i="7"/>
  <c r="A14" i="7"/>
  <c r="A15" i="7"/>
  <c r="A16" i="7"/>
  <c r="A17" i="7"/>
  <c r="D6" i="6"/>
  <c r="D7" i="6"/>
  <c r="D8" i="6"/>
  <c r="D9" i="6"/>
  <c r="D10" i="6"/>
  <c r="D11" i="6"/>
  <c r="D12" i="6"/>
  <c r="D13" i="6"/>
  <c r="D14" i="6"/>
  <c r="D15" i="6"/>
  <c r="D16" i="6"/>
  <c r="D17" i="6"/>
  <c r="D5" i="6"/>
  <c r="C6" i="6"/>
  <c r="C7" i="6"/>
  <c r="C8" i="6"/>
  <c r="C9" i="6"/>
  <c r="C10" i="6"/>
  <c r="C11" i="6"/>
  <c r="C12" i="6"/>
  <c r="C13" i="6"/>
  <c r="C14" i="6"/>
  <c r="C15" i="6"/>
  <c r="C16" i="6"/>
  <c r="C17" i="6"/>
  <c r="C5" i="6"/>
  <c r="B6" i="6"/>
  <c r="B7" i="6"/>
  <c r="B8" i="6"/>
  <c r="B9" i="6"/>
  <c r="B10" i="6"/>
  <c r="B11" i="6"/>
  <c r="B12" i="6"/>
  <c r="B13" i="6"/>
  <c r="B14" i="6"/>
  <c r="B15" i="6"/>
  <c r="B16" i="6"/>
  <c r="B17" i="6"/>
  <c r="B5" i="6"/>
  <c r="A6" i="6"/>
  <c r="A7" i="6"/>
  <c r="A8" i="6"/>
  <c r="A9" i="6"/>
  <c r="A10" i="6"/>
  <c r="A11" i="6"/>
  <c r="A12" i="6"/>
  <c r="A13" i="6"/>
  <c r="A14" i="6"/>
  <c r="A15" i="6"/>
  <c r="A16" i="6"/>
  <c r="A17" i="6"/>
  <c r="K16" i="4"/>
  <c r="K15" i="4"/>
  <c r="K14" i="4"/>
  <c r="K13" i="4"/>
  <c r="K12" i="4"/>
  <c r="K11" i="4"/>
  <c r="K10" i="4"/>
  <c r="K9" i="4"/>
  <c r="K8" i="4"/>
  <c r="K7" i="4"/>
  <c r="K6" i="4"/>
  <c r="K5" i="4"/>
  <c r="K4" i="4"/>
  <c r="H6" i="1"/>
  <c r="H7" i="1"/>
  <c r="H8" i="1"/>
  <c r="H9" i="1"/>
  <c r="H10" i="1"/>
  <c r="H11" i="1"/>
  <c r="H12" i="1"/>
  <c r="H13" i="1"/>
  <c r="H14" i="1"/>
  <c r="H15" i="1"/>
  <c r="H16" i="1"/>
  <c r="H17" i="1"/>
  <c r="H5" i="1"/>
  <c r="B4" i="6" l="1"/>
  <c r="C6" i="1"/>
  <c r="D6" i="1"/>
  <c r="F6" i="1"/>
  <c r="F6" i="7" s="1"/>
  <c r="I6" i="7" s="1"/>
  <c r="K6" i="7" s="1"/>
  <c r="G6" i="1"/>
  <c r="C7" i="1"/>
  <c r="D7" i="1"/>
  <c r="F7" i="1"/>
  <c r="F7" i="7" s="1"/>
  <c r="I7" i="7" s="1"/>
  <c r="K7" i="7" s="1"/>
  <c r="G7" i="1"/>
  <c r="C8" i="1"/>
  <c r="D8" i="1"/>
  <c r="F8" i="1"/>
  <c r="F8" i="7" s="1"/>
  <c r="I8" i="7" s="1"/>
  <c r="K8" i="7" s="1"/>
  <c r="G8" i="1"/>
  <c r="C9" i="1"/>
  <c r="D9" i="1"/>
  <c r="F9" i="1"/>
  <c r="F9" i="7" s="1"/>
  <c r="I9" i="7" s="1"/>
  <c r="K9" i="7" s="1"/>
  <c r="G9" i="1"/>
  <c r="C10" i="1"/>
  <c r="D10" i="1"/>
  <c r="F10" i="1"/>
  <c r="F10" i="7" s="1"/>
  <c r="I10" i="7" s="1"/>
  <c r="K10" i="7" s="1"/>
  <c r="G10" i="1"/>
  <c r="C11" i="1"/>
  <c r="D11" i="1"/>
  <c r="F11" i="1"/>
  <c r="F11" i="7" s="1"/>
  <c r="I11" i="7" s="1"/>
  <c r="K11" i="7" s="1"/>
  <c r="G11" i="1"/>
  <c r="C12" i="1"/>
  <c r="D12" i="1"/>
  <c r="F12" i="1"/>
  <c r="F12" i="7" s="1"/>
  <c r="I12" i="7" s="1"/>
  <c r="K12" i="7" s="1"/>
  <c r="G12" i="1"/>
  <c r="C13" i="1"/>
  <c r="D13" i="1"/>
  <c r="F13" i="1"/>
  <c r="F13" i="7" s="1"/>
  <c r="I13" i="7" s="1"/>
  <c r="K13" i="7" s="1"/>
  <c r="G13" i="1"/>
  <c r="C14" i="1"/>
  <c r="D14" i="1"/>
  <c r="F14" i="1"/>
  <c r="F14" i="7" s="1"/>
  <c r="I14" i="7" s="1"/>
  <c r="K14" i="7" s="1"/>
  <c r="G14" i="1"/>
  <c r="C15" i="1"/>
  <c r="D15" i="1"/>
  <c r="F15" i="1"/>
  <c r="F15" i="7" s="1"/>
  <c r="I15" i="7" s="1"/>
  <c r="K15" i="7" s="1"/>
  <c r="G15" i="1"/>
  <c r="C16" i="1"/>
  <c r="D16" i="1"/>
  <c r="F16" i="1"/>
  <c r="F16" i="7" s="1"/>
  <c r="I16" i="7" s="1"/>
  <c r="K16" i="7" s="1"/>
  <c r="G16" i="1"/>
  <c r="C17" i="1"/>
  <c r="D17" i="1"/>
  <c r="F17" i="1"/>
  <c r="F17" i="7" s="1"/>
  <c r="I17" i="7" s="1"/>
  <c r="K17" i="7" s="1"/>
  <c r="G17" i="1"/>
  <c r="G5" i="1"/>
  <c r="F5" i="1"/>
  <c r="D5" i="1"/>
  <c r="C5" i="1"/>
  <c r="B6" i="1"/>
  <c r="B7" i="1"/>
  <c r="B8" i="1"/>
  <c r="B9" i="1"/>
  <c r="B10" i="1"/>
  <c r="B11" i="1"/>
  <c r="B12" i="1"/>
  <c r="B13" i="1"/>
  <c r="B14" i="1"/>
  <c r="B15" i="1"/>
  <c r="B16" i="1"/>
  <c r="B17" i="1"/>
  <c r="B5" i="1"/>
  <c r="H4" i="1"/>
  <c r="G4" i="1"/>
  <c r="F4" i="1"/>
  <c r="E4" i="1"/>
  <c r="D4" i="1"/>
  <c r="C4" i="1"/>
  <c r="B4" i="1"/>
  <c r="A6" i="1"/>
  <c r="A7" i="1"/>
  <c r="A8" i="1"/>
  <c r="A9" i="1"/>
  <c r="A10" i="1"/>
  <c r="A11" i="1"/>
  <c r="A12" i="1"/>
  <c r="A13" i="1"/>
  <c r="A14" i="1"/>
  <c r="A15" i="1"/>
  <c r="A16" i="1"/>
  <c r="A17" i="1"/>
  <c r="A5" i="1"/>
  <c r="I16" i="1" l="1"/>
  <c r="I12" i="1"/>
  <c r="I8" i="1"/>
  <c r="I15" i="1"/>
  <c r="I7" i="1"/>
  <c r="I14" i="1"/>
  <c r="I10" i="1"/>
  <c r="I6" i="1"/>
  <c r="I11" i="1"/>
  <c r="I17" i="1"/>
  <c r="I13" i="1"/>
  <c r="I9" i="1"/>
  <c r="A2" i="7"/>
  <c r="A2" i="6"/>
  <c r="H4" i="7" l="1"/>
  <c r="C4" i="7"/>
  <c r="D4" i="7"/>
  <c r="E4" i="7"/>
  <c r="F4" i="7"/>
  <c r="G4" i="7"/>
  <c r="B4" i="7"/>
  <c r="G5" i="7" l="1"/>
  <c r="F5" i="7" l="1"/>
  <c r="E5" i="7" l="1"/>
  <c r="J5" i="7" l="1"/>
  <c r="A5" i="7"/>
  <c r="A5" i="6"/>
  <c r="H5" i="7" l="1"/>
  <c r="D5" i="7"/>
  <c r="C5" i="7"/>
  <c r="B5" i="7"/>
  <c r="I5" i="7" l="1"/>
  <c r="K5" i="7" s="1"/>
  <c r="I5" i="1"/>
  <c r="L6" i="7" l="1"/>
  <c r="L10" i="7"/>
  <c r="L14" i="7"/>
  <c r="L5" i="7"/>
  <c r="L7" i="7"/>
  <c r="L12" i="7"/>
  <c r="L9" i="7"/>
  <c r="L13" i="7"/>
  <c r="L17" i="7"/>
  <c r="L11" i="7"/>
  <c r="L15" i="7"/>
  <c r="L8" i="7"/>
  <c r="L16" i="7"/>
  <c r="J9" i="1"/>
  <c r="J13" i="1"/>
  <c r="J17" i="1"/>
  <c r="J10" i="1"/>
  <c r="J14" i="1"/>
  <c r="J5" i="1"/>
  <c r="J6" i="1"/>
  <c r="J7" i="1"/>
  <c r="J11" i="1"/>
  <c r="J15" i="1"/>
  <c r="J12" i="1"/>
  <c r="J16" i="1"/>
  <c r="J8" i="1"/>
</calcChain>
</file>

<file path=xl/sharedStrings.xml><?xml version="1.0" encoding="utf-8"?>
<sst xmlns="http://schemas.openxmlformats.org/spreadsheetml/2006/main" count="214" uniqueCount="56">
  <si>
    <t xml:space="preserve">RESPONDENT SUMMARY </t>
  </si>
  <si>
    <t>Company/Vendor Name</t>
  </si>
  <si>
    <t>Average Technical Score</t>
  </si>
  <si>
    <t>Total Score</t>
  </si>
  <si>
    <t>Ranking</t>
  </si>
  <si>
    <t>Company/Vendor Name:</t>
  </si>
  <si>
    <t>Criteria 1</t>
  </si>
  <si>
    <t>Criteria 2</t>
  </si>
  <si>
    <t>Criteria 3</t>
  </si>
  <si>
    <t>Criteria 4</t>
  </si>
  <si>
    <t>TOTAL</t>
  </si>
  <si>
    <r>
      <t>RESPONDENT SUMMARY</t>
    </r>
    <r>
      <rPr>
        <b/>
        <sz val="12"/>
        <color rgb="FFFF0000"/>
        <rFont val="Arial"/>
        <family val="2"/>
      </rPr>
      <t xml:space="preserve"> (TECHNICAL)</t>
    </r>
  </si>
  <si>
    <r>
      <t xml:space="preserve">RESPONDENT SUMMARY  </t>
    </r>
    <r>
      <rPr>
        <b/>
        <sz val="12"/>
        <color rgb="FFFF0000"/>
        <rFont val="Arial"/>
        <family val="2"/>
      </rPr>
      <t xml:space="preserve"> (NON-TECHNICAL)</t>
    </r>
  </si>
  <si>
    <r>
      <t xml:space="preserve">Non-Technical Score                      </t>
    </r>
    <r>
      <rPr>
        <b/>
        <sz val="12"/>
        <color rgb="FFFF0000"/>
        <rFont val="Arial"/>
        <family val="2"/>
      </rPr>
      <t>(cost)</t>
    </r>
  </si>
  <si>
    <t>Non-Technical Score                      (cost)</t>
  </si>
  <si>
    <t>RESPONDENT SUMMARY</t>
  </si>
  <si>
    <t>Criteria 5</t>
  </si>
  <si>
    <t>Criteria 6</t>
  </si>
  <si>
    <t>CBM Archives Co., LLC**</t>
  </si>
  <si>
    <t>CDW Government, LLC</t>
  </si>
  <si>
    <t>Centre Technologies</t>
  </si>
  <si>
    <t>Mark III Systems</t>
  </si>
  <si>
    <t>Mobius Partners**</t>
  </si>
  <si>
    <t>Netsync Network Solutions**</t>
  </si>
  <si>
    <t>NSG Nordstar Group</t>
  </si>
  <si>
    <t>PetroSys Solutions**</t>
  </si>
  <si>
    <t>PetroSys Solutions-Oracle**</t>
  </si>
  <si>
    <t>Presidio Networked Solutions Group, LLC.</t>
  </si>
  <si>
    <t>Shi Government Solutions**</t>
  </si>
  <si>
    <t>Sirius Computer Solutions</t>
  </si>
  <si>
    <t>Vion Corporation</t>
  </si>
  <si>
    <t xml:space="preserve">RFP730-16130 Flash Storage Array </t>
  </si>
  <si>
    <t>RESPONDENT EVALUATION MATRIX</t>
  </si>
  <si>
    <t>Evaluator Name:</t>
  </si>
  <si>
    <t>Name</t>
  </si>
  <si>
    <t xml:space="preserve">Criteria 1 </t>
  </si>
  <si>
    <t>Company background/References,</t>
  </si>
  <si>
    <t>Level One Requirements, Exhibit B :  Failure to meet any criterion in Level One will eliminate the proposal from further consideration</t>
  </si>
  <si>
    <t>Maintenance and Support/Professional Services, Proposal will be evaluated for compliance and completeness of the specifications, including descriptions.</t>
  </si>
  <si>
    <t>Level Two Requirements, Exhibit B:  Proposal will be evaluated for compliance and completeness of the specifications, including product descriptions</t>
  </si>
  <si>
    <t>Terms and Conditions, Exhibit</t>
  </si>
  <si>
    <t>Total</t>
  </si>
  <si>
    <t>POINTS (1-5)</t>
  </si>
  <si>
    <t>WEIGHT</t>
  </si>
  <si>
    <t>SCORE</t>
  </si>
  <si>
    <r>
      <t xml:space="preserve">Instructions:  </t>
    </r>
    <r>
      <rPr>
        <sz val="10"/>
        <rFont val="Arial"/>
        <family val="2"/>
      </rPr>
      <t xml:space="preserve">Please rate the vendor from 1 to 5, using the following criteria to indicate to what level you agree with the statements below, as they related to the vendor's response. </t>
    </r>
  </si>
  <si>
    <t>*Note:  Total should be equal to 100 if received 5-point per criterion.</t>
  </si>
  <si>
    <t>*Note: Insert point under the 'Points' columns</t>
  </si>
  <si>
    <t>Point Scale</t>
  </si>
  <si>
    <t>5.0 to 4.5 = Exceptional, exceeds and fully meets all requirements</t>
  </si>
  <si>
    <t>4.4 to 3.5 = Advantageous, exceeds some requirements</t>
  </si>
  <si>
    <t>3.4 to 2.5 = Meets minimal requirements</t>
  </si>
  <si>
    <t>2.4 to 1.5 = Addresses most of the minimal requirements</t>
  </si>
  <si>
    <t>1.4 to 1.0 = Addresses part of minimal requirements</t>
  </si>
  <si>
    <t>0 = No Response</t>
  </si>
  <si>
    <r>
      <t>Pricing, (must include upgrade and maintenance pricing).</t>
    </r>
    <r>
      <rPr>
        <b/>
        <sz val="10"/>
        <color rgb="FFFF0000"/>
        <rFont val="Calibri"/>
        <family val="2"/>
        <scheme val="minor"/>
      </rPr>
      <t>Just to evaluate Evaluator 7.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</si>
</sst>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sz val="1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0"/>
      <name val="Calibri"/>
      <family val="2"/>
      <charset val="1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rgb="FFFFC000"/>
        <bgColor rgb="FFFF9900"/>
      </patternFill>
    </fill>
    <fill>
      <patternFill patternType="solid">
        <fgColor rgb="FF99CC00"/>
        <bgColor rgb="FFFFC000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03">
    <xf numFmtId="0" fontId="0" fillId="0" borderId="0"/>
    <xf numFmtId="44" fontId="15" fillId="0" borderId="0" applyFont="0" applyFill="0" applyBorder="0" applyAlignment="0" applyProtection="0"/>
    <xf numFmtId="0" fontId="15" fillId="0" borderId="0"/>
    <xf numFmtId="0" fontId="12" fillId="0" borderId="0"/>
    <xf numFmtId="0" fontId="12" fillId="0" borderId="0"/>
    <xf numFmtId="0" fontId="15" fillId="4" borderId="7" applyNumberFormat="0" applyFont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22" borderId="0" applyNumberFormat="0" applyBorder="0" applyAlignment="0" applyProtection="0"/>
    <xf numFmtId="0" fontId="19" fillId="6" borderId="0" applyNumberFormat="0" applyBorder="0" applyAlignment="0" applyProtection="0"/>
    <xf numFmtId="0" fontId="20" fillId="23" borderId="8" applyNumberFormat="0" applyAlignment="0" applyProtection="0"/>
    <xf numFmtId="0" fontId="21" fillId="24" borderId="9" applyNumberFormat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0" borderId="10" applyNumberFormat="0" applyFill="0" applyAlignment="0" applyProtection="0"/>
    <xf numFmtId="0" fontId="25" fillId="0" borderId="11" applyNumberFormat="0" applyFill="0" applyAlignment="0" applyProtection="0"/>
    <xf numFmtId="0" fontId="26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7" fillId="10" borderId="8" applyNumberFormat="0" applyAlignment="0" applyProtection="0"/>
    <xf numFmtId="0" fontId="28" fillId="0" borderId="13" applyNumberFormat="0" applyFill="0" applyAlignment="0" applyProtection="0"/>
    <xf numFmtId="0" fontId="29" fillId="25" borderId="0" applyNumberFormat="0" applyBorder="0" applyAlignment="0" applyProtection="0"/>
    <xf numFmtId="0" fontId="16" fillId="4" borderId="7" applyNumberFormat="0" applyFont="0" applyAlignment="0" applyProtection="0"/>
    <xf numFmtId="0" fontId="30" fillId="23" borderId="14" applyNumberFormat="0" applyAlignment="0" applyProtection="0"/>
    <xf numFmtId="0" fontId="31" fillId="0" borderId="0" applyNumberFormat="0" applyFill="0" applyBorder="0" applyAlignment="0" applyProtection="0"/>
    <xf numFmtId="0" fontId="32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11" fillId="0" borderId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22" borderId="0" applyNumberFormat="0" applyBorder="0" applyAlignment="0" applyProtection="0"/>
    <xf numFmtId="0" fontId="19" fillId="6" borderId="0" applyNumberFormat="0" applyBorder="0" applyAlignment="0" applyProtection="0"/>
    <xf numFmtId="0" fontId="20" fillId="23" borderId="8" applyNumberFormat="0" applyAlignment="0" applyProtection="0"/>
    <xf numFmtId="0" fontId="21" fillId="24" borderId="9" applyNumberFormat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0" borderId="10" applyNumberFormat="0" applyFill="0" applyAlignment="0" applyProtection="0"/>
    <xf numFmtId="0" fontId="25" fillId="0" borderId="11" applyNumberFormat="0" applyFill="0" applyAlignment="0" applyProtection="0"/>
    <xf numFmtId="0" fontId="26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7" fillId="10" borderId="8" applyNumberFormat="0" applyAlignment="0" applyProtection="0"/>
    <xf numFmtId="0" fontId="28" fillId="0" borderId="13" applyNumberFormat="0" applyFill="0" applyAlignment="0" applyProtection="0"/>
    <xf numFmtId="0" fontId="29" fillId="25" borderId="0" applyNumberFormat="0" applyBorder="0" applyAlignment="0" applyProtection="0"/>
    <xf numFmtId="0" fontId="30" fillId="23" borderId="14" applyNumberFormat="0" applyAlignment="0" applyProtection="0"/>
    <xf numFmtId="0" fontId="31" fillId="0" borderId="0" applyNumberFormat="0" applyFill="0" applyBorder="0" applyAlignment="0" applyProtection="0"/>
    <xf numFmtId="0" fontId="32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15" fillId="0" borderId="0"/>
    <xf numFmtId="0" fontId="15" fillId="4" borderId="7" applyNumberFormat="0" applyFont="0" applyAlignment="0" applyProtection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6" fillId="0" borderId="0"/>
    <xf numFmtId="0" fontId="36" fillId="0" borderId="0"/>
    <xf numFmtId="0" fontId="3" fillId="0" borderId="0"/>
    <xf numFmtId="0" fontId="44" fillId="0" borderId="0" applyNumberFormat="0" applyFill="0" applyBorder="0" applyAlignment="0" applyProtection="0"/>
    <xf numFmtId="0" fontId="2" fillId="0" borderId="0"/>
    <xf numFmtId="0" fontId="1" fillId="0" borderId="0"/>
  </cellStyleXfs>
  <cellXfs count="107">
    <xf numFmtId="0" fontId="0" fillId="0" borderId="0" xfId="0"/>
    <xf numFmtId="0" fontId="14" fillId="0" borderId="0" xfId="0" applyFont="1"/>
    <xf numFmtId="0" fontId="14" fillId="0" borderId="0" xfId="0" applyFont="1" applyBorder="1"/>
    <xf numFmtId="0" fontId="13" fillId="0" borderId="1" xfId="0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textRotation="90" wrapText="1"/>
    </xf>
    <xf numFmtId="0" fontId="13" fillId="0" borderId="2" xfId="0" applyFont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4" xfId="0" applyFont="1" applyFill="1" applyBorder="1" applyAlignment="1">
      <alignment horizontal="center"/>
    </xf>
    <xf numFmtId="4" fontId="14" fillId="0" borderId="5" xfId="0" applyNumberFormat="1" applyFont="1" applyBorder="1"/>
    <xf numFmtId="0" fontId="14" fillId="3" borderId="6" xfId="0" applyFont="1" applyFill="1" applyBorder="1" applyAlignment="1">
      <alignment horizontal="center"/>
    </xf>
    <xf numFmtId="0" fontId="34" fillId="0" borderId="2" xfId="0" applyFont="1" applyFill="1" applyBorder="1" applyAlignment="1">
      <alignment horizontal="center" vertical="center" textRotation="90" wrapText="1"/>
    </xf>
    <xf numFmtId="0" fontId="0" fillId="0" borderId="0" xfId="0"/>
    <xf numFmtId="0" fontId="34" fillId="0" borderId="2" xfId="0" applyFont="1" applyBorder="1" applyAlignment="1">
      <alignment horizontal="center" vertical="center" wrapText="1"/>
    </xf>
    <xf numFmtId="4" fontId="35" fillId="0" borderId="5" xfId="0" applyNumberFormat="1" applyFont="1" applyBorder="1"/>
    <xf numFmtId="0" fontId="13" fillId="2" borderId="0" xfId="0" applyFont="1" applyFill="1" applyBorder="1" applyAlignment="1">
      <alignment horizontal="center" vertical="center"/>
    </xf>
    <xf numFmtId="0" fontId="36" fillId="0" borderId="0" xfId="97"/>
    <xf numFmtId="0" fontId="36" fillId="0" borderId="0" xfId="97" applyBorder="1"/>
    <xf numFmtId="0" fontId="37" fillId="0" borderId="0" xfId="97" applyFont="1" applyBorder="1" applyAlignment="1"/>
    <xf numFmtId="0" fontId="40" fillId="0" borderId="16" xfId="98" applyFont="1" applyBorder="1" applyAlignment="1">
      <alignment horizontal="center"/>
    </xf>
    <xf numFmtId="0" fontId="39" fillId="26" borderId="16" xfId="98" applyFont="1" applyFill="1" applyBorder="1" applyAlignment="1">
      <alignment horizontal="center"/>
    </xf>
    <xf numFmtId="0" fontId="38" fillId="0" borderId="0" xfId="97" applyFont="1"/>
    <xf numFmtId="0" fontId="38" fillId="26" borderId="0" xfId="97" applyFont="1" applyFill="1"/>
    <xf numFmtId="0" fontId="37" fillId="27" borderId="0" xfId="97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0" fillId="0" borderId="0" xfId="0"/>
    <xf numFmtId="0" fontId="0" fillId="0" borderId="0" xfId="0" applyBorder="1"/>
    <xf numFmtId="0" fontId="13" fillId="0" borderId="0" xfId="0" applyFont="1" applyBorder="1" applyAlignment="1"/>
    <xf numFmtId="0" fontId="42" fillId="3" borderId="16" xfId="99" applyFont="1" applyFill="1" applyBorder="1" applyAlignment="1">
      <alignment horizontal="center"/>
    </xf>
    <xf numFmtId="0" fontId="43" fillId="0" borderId="0" xfId="0" applyFont="1"/>
    <xf numFmtId="0" fontId="43" fillId="3" borderId="0" xfId="0" applyFont="1" applyFill="1"/>
    <xf numFmtId="0" fontId="41" fillId="0" borderId="16" xfId="99" applyFont="1" applyBorder="1" applyAlignment="1">
      <alignment horizontal="center"/>
    </xf>
    <xf numFmtId="0" fontId="0" fillId="0" borderId="0" xfId="0"/>
    <xf numFmtId="0" fontId="0" fillId="0" borderId="0" xfId="0" applyBorder="1"/>
    <xf numFmtId="0" fontId="13" fillId="0" borderId="0" xfId="0" applyFont="1" applyBorder="1" applyAlignment="1"/>
    <xf numFmtId="0" fontId="42" fillId="3" borderId="16" xfId="99" applyFont="1" applyFill="1" applyBorder="1" applyAlignment="1">
      <alignment horizontal="center"/>
    </xf>
    <xf numFmtId="0" fontId="43" fillId="0" borderId="0" xfId="0" applyFont="1"/>
    <xf numFmtId="0" fontId="43" fillId="3" borderId="0" xfId="0" applyFont="1" applyFill="1"/>
    <xf numFmtId="0" fontId="41" fillId="0" borderId="16" xfId="99" applyFont="1" applyBorder="1" applyAlignment="1">
      <alignment horizontal="center"/>
    </xf>
    <xf numFmtId="0" fontId="0" fillId="0" borderId="0" xfId="0"/>
    <xf numFmtId="0" fontId="0" fillId="0" borderId="0" xfId="0" applyBorder="1"/>
    <xf numFmtId="0" fontId="13" fillId="0" borderId="0" xfId="0" applyFont="1" applyBorder="1" applyAlignment="1"/>
    <xf numFmtId="0" fontId="42" fillId="3" borderId="16" xfId="99" applyFont="1" applyFill="1" applyBorder="1" applyAlignment="1">
      <alignment horizontal="center"/>
    </xf>
    <xf numFmtId="0" fontId="41" fillId="0" borderId="16" xfId="99" applyFont="1" applyBorder="1" applyAlignment="1">
      <alignment horizontal="center"/>
    </xf>
    <xf numFmtId="0" fontId="0" fillId="0" borderId="0" xfId="0"/>
    <xf numFmtId="0" fontId="0" fillId="0" borderId="0" xfId="0" applyBorder="1"/>
    <xf numFmtId="0" fontId="13" fillId="0" borderId="0" xfId="0" applyFont="1" applyBorder="1" applyAlignment="1"/>
    <xf numFmtId="0" fontId="42" fillId="3" borderId="16" xfId="99" applyFont="1" applyFill="1" applyBorder="1" applyAlignment="1">
      <alignment horizontal="center"/>
    </xf>
    <xf numFmtId="0" fontId="43" fillId="0" borderId="0" xfId="0" applyFont="1"/>
    <xf numFmtId="0" fontId="43" fillId="3" borderId="0" xfId="0" applyFont="1" applyFill="1"/>
    <xf numFmtId="0" fontId="41" fillId="0" borderId="16" xfId="99" applyFont="1" applyBorder="1" applyAlignment="1">
      <alignment horizontal="center"/>
    </xf>
    <xf numFmtId="0" fontId="0" fillId="0" borderId="0" xfId="0"/>
    <xf numFmtId="0" fontId="0" fillId="0" borderId="0" xfId="0" applyBorder="1"/>
    <xf numFmtId="0" fontId="13" fillId="0" borderId="0" xfId="0" applyFont="1" applyBorder="1" applyAlignment="1"/>
    <xf numFmtId="0" fontId="42" fillId="3" borderId="16" xfId="99" applyFont="1" applyFill="1" applyBorder="1" applyAlignment="1">
      <alignment horizontal="center"/>
    </xf>
    <xf numFmtId="0" fontId="43" fillId="0" borderId="0" xfId="0" applyFont="1"/>
    <xf numFmtId="0" fontId="43" fillId="3" borderId="0" xfId="0" applyFont="1" applyFill="1"/>
    <xf numFmtId="0" fontId="41" fillId="0" borderId="16" xfId="99" applyFont="1" applyBorder="1" applyAlignment="1">
      <alignment horizontal="center"/>
    </xf>
    <xf numFmtId="0" fontId="43" fillId="0" borderId="0" xfId="0" applyFont="1"/>
    <xf numFmtId="0" fontId="43" fillId="3" borderId="0" xfId="0" applyFont="1" applyFill="1"/>
    <xf numFmtId="0" fontId="39" fillId="0" borderId="16" xfId="98" applyFont="1" applyBorder="1" applyAlignment="1">
      <alignment horizontal="center"/>
    </xf>
    <xf numFmtId="0" fontId="40" fillId="0" borderId="0" xfId="97" applyFont="1" applyBorder="1" applyAlignment="1">
      <alignment horizontal="center"/>
    </xf>
    <xf numFmtId="0" fontId="41" fillId="0" borderId="0" xfId="0" applyFont="1" applyAlignment="1">
      <alignment horizontal="center"/>
    </xf>
    <xf numFmtId="0" fontId="42" fillId="0" borderId="16" xfId="99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2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3" fillId="0" borderId="0" xfId="0" applyFont="1" applyAlignment="1"/>
    <xf numFmtId="0" fontId="45" fillId="0" borderId="0" xfId="0" applyFont="1"/>
    <xf numFmtId="0" fontId="45" fillId="28" borderId="0" xfId="0" applyFont="1" applyFill="1" applyBorder="1" applyAlignment="1">
      <alignment horizontal="center"/>
    </xf>
    <xf numFmtId="0" fontId="46" fillId="0" borderId="17" xfId="0" applyFont="1" applyBorder="1" applyAlignment="1">
      <alignment horizontal="center"/>
    </xf>
    <xf numFmtId="0" fontId="47" fillId="0" borderId="0" xfId="102" applyFont="1"/>
    <xf numFmtId="0" fontId="43" fillId="0" borderId="18" xfId="102" applyFont="1" applyFill="1" applyBorder="1" applyAlignment="1">
      <alignment horizontal="left" vertical="center" wrapText="1"/>
    </xf>
    <xf numFmtId="0" fontId="43" fillId="0" borderId="19" xfId="102" applyFont="1" applyFill="1" applyBorder="1" applyAlignment="1">
      <alignment horizontal="left" vertical="center" wrapText="1"/>
    </xf>
    <xf numFmtId="0" fontId="43" fillId="0" borderId="20" xfId="102" applyFont="1" applyFill="1" applyBorder="1" applyAlignment="1">
      <alignment horizontal="left" vertical="center" wrapText="1"/>
    </xf>
    <xf numFmtId="0" fontId="42" fillId="3" borderId="21" xfId="102" applyFont="1" applyFill="1" applyBorder="1" applyAlignment="1">
      <alignment horizontal="center" vertical="center"/>
    </xf>
    <xf numFmtId="0" fontId="42" fillId="0" borderId="0" xfId="102" applyFont="1" applyAlignment="1">
      <alignment horizontal="center"/>
    </xf>
    <xf numFmtId="0" fontId="41" fillId="29" borderId="22" xfId="102" applyFont="1" applyFill="1" applyBorder="1" applyAlignment="1">
      <alignment horizontal="center"/>
    </xf>
    <xf numFmtId="0" fontId="41" fillId="0" borderId="23" xfId="102" applyFont="1" applyFill="1" applyBorder="1" applyAlignment="1">
      <alignment horizontal="center"/>
    </xf>
    <xf numFmtId="0" fontId="41" fillId="30" borderId="24" xfId="102" applyFont="1" applyFill="1" applyBorder="1" applyAlignment="1">
      <alignment horizontal="center"/>
    </xf>
    <xf numFmtId="0" fontId="42" fillId="29" borderId="22" xfId="102" applyFont="1" applyFill="1" applyBorder="1" applyAlignment="1">
      <alignment horizontal="center"/>
    </xf>
    <xf numFmtId="0" fontId="42" fillId="0" borderId="23" xfId="102" applyFont="1" applyFill="1" applyBorder="1" applyAlignment="1">
      <alignment horizontal="center"/>
    </xf>
    <xf numFmtId="0" fontId="42" fillId="30" borderId="24" xfId="102" applyFont="1" applyFill="1" applyBorder="1" applyAlignment="1">
      <alignment horizontal="center"/>
    </xf>
    <xf numFmtId="0" fontId="47" fillId="0" borderId="25" xfId="102" applyFont="1" applyBorder="1" applyAlignment="1">
      <alignment horizontal="center"/>
    </xf>
    <xf numFmtId="0" fontId="15" fillId="0" borderId="26" xfId="88" applyFont="1" applyFill="1" applyBorder="1" applyAlignment="1">
      <alignment horizontal="center"/>
    </xf>
    <xf numFmtId="0" fontId="43" fillId="29" borderId="27" xfId="102" applyFont="1" applyFill="1" applyBorder="1" applyAlignment="1">
      <alignment horizontal="center"/>
    </xf>
    <xf numFmtId="0" fontId="43" fillId="0" borderId="28" xfId="102" applyFont="1" applyFill="1" applyBorder="1" applyAlignment="1">
      <alignment horizontal="center"/>
    </xf>
    <xf numFmtId="0" fontId="43" fillId="30" borderId="6" xfId="102" applyFont="1" applyFill="1" applyBorder="1" applyAlignment="1">
      <alignment horizontal="center"/>
    </xf>
    <xf numFmtId="0" fontId="47" fillId="29" borderId="27" xfId="102" applyFont="1" applyFill="1" applyBorder="1" applyAlignment="1">
      <alignment horizontal="center"/>
    </xf>
    <xf numFmtId="0" fontId="47" fillId="0" borderId="28" xfId="102" applyFont="1" applyFill="1" applyBorder="1" applyAlignment="1">
      <alignment horizontal="center"/>
    </xf>
    <xf numFmtId="0" fontId="47" fillId="30" borderId="6" xfId="102" applyFont="1" applyFill="1" applyBorder="1" applyAlignment="1">
      <alignment horizontal="center"/>
    </xf>
    <xf numFmtId="0" fontId="47" fillId="3" borderId="25" xfId="102" applyFont="1" applyFill="1" applyBorder="1" applyAlignment="1">
      <alignment horizontal="center"/>
    </xf>
    <xf numFmtId="0" fontId="15" fillId="0" borderId="0" xfId="0" applyFont="1"/>
    <xf numFmtId="0" fontId="49" fillId="0" borderId="0" xfId="0" applyFont="1" applyAlignment="1">
      <alignment horizontal="center" vertical="top" wrapText="1"/>
    </xf>
    <xf numFmtId="0" fontId="49" fillId="0" borderId="29" xfId="0" applyFont="1" applyBorder="1" applyAlignment="1">
      <alignment horizontal="center" vertical="top" wrapText="1"/>
    </xf>
    <xf numFmtId="0" fontId="49" fillId="2" borderId="30" xfId="0" applyFont="1" applyFill="1" applyBorder="1" applyAlignment="1">
      <alignment horizontal="center"/>
    </xf>
    <xf numFmtId="0" fontId="49" fillId="2" borderId="31" xfId="0" applyFont="1" applyFill="1" applyBorder="1" applyAlignment="1">
      <alignment horizontal="center"/>
    </xf>
    <xf numFmtId="0" fontId="49" fillId="2" borderId="32" xfId="0" applyFont="1" applyFill="1" applyBorder="1" applyAlignment="1">
      <alignment horizontal="center"/>
    </xf>
    <xf numFmtId="0" fontId="15" fillId="0" borderId="33" xfId="0" applyFont="1" applyBorder="1" applyAlignment="1">
      <alignment horizontal="left" vertical="center" wrapText="1"/>
    </xf>
    <xf numFmtId="0" fontId="15" fillId="0" borderId="34" xfId="0" applyFont="1" applyBorder="1" applyAlignment="1">
      <alignment horizontal="left" vertical="center" wrapText="1"/>
    </xf>
    <xf numFmtId="0" fontId="15" fillId="0" borderId="35" xfId="0" applyFont="1" applyBorder="1" applyAlignment="1">
      <alignment horizontal="left" vertical="center" wrapText="1"/>
    </xf>
    <xf numFmtId="0" fontId="15" fillId="0" borderId="33" xfId="0" applyFont="1" applyBorder="1" applyAlignment="1">
      <alignment horizontal="left"/>
    </xf>
    <xf numFmtId="0" fontId="15" fillId="0" borderId="34" xfId="0" applyFont="1" applyBorder="1" applyAlignment="1">
      <alignment horizontal="left"/>
    </xf>
    <xf numFmtId="0" fontId="15" fillId="0" borderId="35" xfId="0" applyFont="1" applyBorder="1" applyAlignment="1">
      <alignment horizontal="left"/>
    </xf>
    <xf numFmtId="0" fontId="15" fillId="0" borderId="36" xfId="0" applyFont="1" applyBorder="1" applyAlignment="1">
      <alignment horizontal="left"/>
    </xf>
    <xf numFmtId="0" fontId="15" fillId="0" borderId="37" xfId="0" applyFont="1" applyBorder="1" applyAlignment="1">
      <alignment horizontal="left"/>
    </xf>
    <xf numFmtId="0" fontId="15" fillId="0" borderId="38" xfId="0" applyFont="1" applyBorder="1" applyAlignment="1">
      <alignment horizontal="left"/>
    </xf>
  </cellXfs>
  <cellStyles count="103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3" xfId="31"/>
    <cellStyle name="Check Cell 2" xfId="74"/>
    <cellStyle name="Check Cell 3" xfId="32"/>
    <cellStyle name="Currency 2" xfId="1"/>
    <cellStyle name="Explanatory Text 2" xfId="75"/>
    <cellStyle name="Explanatory Text 3" xfId="33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Hyperlink 2" xfId="100"/>
    <cellStyle name="Input 2" xfId="81"/>
    <cellStyle name="Input 3" xfId="39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3" xfId="3"/>
    <cellStyle name="Normal 3 2" xfId="88"/>
    <cellStyle name="Normal 4" xfId="4"/>
    <cellStyle name="Normal 4 10" xfId="99"/>
    <cellStyle name="Normal 4 11" xfId="101"/>
    <cellStyle name="Normal 4 12" xfId="102"/>
    <cellStyle name="Normal 4 2" xfId="47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rmal 5" xfId="97"/>
    <cellStyle name="Note 2" xfId="5"/>
    <cellStyle name="Note 3" xfId="89"/>
    <cellStyle name="Note 4" xfId="42"/>
    <cellStyle name="Output 2" xfId="84"/>
    <cellStyle name="Output 3" xfId="43"/>
    <cellStyle name="TableStyleLight1" xfId="98"/>
    <cellStyle name="Title 2" xfId="85"/>
    <cellStyle name="Title 3" xfId="44"/>
    <cellStyle name="Total 2" xfId="86"/>
    <cellStyle name="Total 3" xfId="4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harles%20Chambe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>
        <row r="6">
          <cell r="A6" t="str">
            <v xml:space="preserve">RFP730-16130 Flash Storage Array </v>
          </cell>
        </row>
      </sheetData>
      <sheetData sheetId="1">
        <row r="4">
          <cell r="A4" t="str">
            <v>CBM Archives Co., LLC**</v>
          </cell>
        </row>
        <row r="5">
          <cell r="A5" t="str">
            <v>CDW Government, LLC</v>
          </cell>
        </row>
        <row r="6">
          <cell r="A6" t="str">
            <v>Centre Technologies</v>
          </cell>
        </row>
        <row r="7">
          <cell r="A7" t="str">
            <v>Mark III Systems</v>
          </cell>
        </row>
        <row r="8">
          <cell r="A8" t="str">
            <v>Mobius Partners**</v>
          </cell>
        </row>
        <row r="9">
          <cell r="A9" t="str">
            <v>Netsync Network Solutions**</v>
          </cell>
        </row>
        <row r="10">
          <cell r="A10" t="str">
            <v>NSG Nordstar Group</v>
          </cell>
        </row>
        <row r="11">
          <cell r="A11" t="str">
            <v>PetroSys Solutions**</v>
          </cell>
        </row>
        <row r="12">
          <cell r="A12" t="str">
            <v>PetroSys Solutions-Oracle**</v>
          </cell>
        </row>
        <row r="13">
          <cell r="A13" t="str">
            <v>Presidio Networked Solutions Group, LLC.</v>
          </cell>
        </row>
        <row r="14">
          <cell r="A14" t="str">
            <v>Shi Government Solutions**</v>
          </cell>
        </row>
        <row r="15">
          <cell r="A15" t="str">
            <v>Sirius Computer Solutions</v>
          </cell>
        </row>
        <row r="16">
          <cell r="A16" t="str">
            <v>Vion Corporation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workbookViewId="0">
      <selection activeCell="G1" sqref="G1"/>
    </sheetView>
  </sheetViews>
  <sheetFormatPr defaultRowHeight="12.75" x14ac:dyDescent="0.2"/>
  <sheetData>
    <row r="1" spans="1:12" ht="15.75" customHeight="1" x14ac:dyDescent="0.25">
      <c r="A1" s="18" t="s">
        <v>15</v>
      </c>
      <c r="B1" s="18"/>
      <c r="C1" s="18"/>
      <c r="D1" s="18"/>
      <c r="E1" s="23"/>
      <c r="F1" s="23"/>
      <c r="G1" s="23">
        <v>1</v>
      </c>
      <c r="H1" s="23"/>
      <c r="I1" s="23"/>
      <c r="J1" s="23"/>
      <c r="K1" s="23"/>
    </row>
    <row r="2" spans="1:12" ht="15.75" x14ac:dyDescent="0.25">
      <c r="A2" s="18"/>
      <c r="B2" s="17"/>
      <c r="C2" s="16"/>
      <c r="D2" s="16"/>
      <c r="E2" s="16"/>
      <c r="F2" s="16"/>
      <c r="G2" s="16"/>
      <c r="H2" s="16"/>
      <c r="I2" s="16"/>
      <c r="J2" s="16"/>
      <c r="K2" s="16"/>
    </row>
    <row r="3" spans="1:12" x14ac:dyDescent="0.2">
      <c r="A3" s="60" t="s">
        <v>5</v>
      </c>
      <c r="B3" s="60"/>
      <c r="C3" s="60"/>
      <c r="D3" s="60"/>
      <c r="E3" s="19" t="s">
        <v>6</v>
      </c>
      <c r="F3" s="19" t="s">
        <v>7</v>
      </c>
      <c r="G3" s="19" t="s">
        <v>8</v>
      </c>
      <c r="H3" s="19" t="s">
        <v>9</v>
      </c>
      <c r="I3" s="19" t="s">
        <v>16</v>
      </c>
      <c r="J3" s="19" t="s">
        <v>17</v>
      </c>
      <c r="K3" s="20" t="s">
        <v>10</v>
      </c>
    </row>
    <row r="4" spans="1:12" x14ac:dyDescent="0.2">
      <c r="A4" s="61" t="s">
        <v>18</v>
      </c>
      <c r="B4" s="61"/>
      <c r="C4" s="61"/>
      <c r="D4" s="61"/>
      <c r="E4" s="21">
        <v>0</v>
      </c>
      <c r="F4" s="21">
        <v>0</v>
      </c>
      <c r="G4" s="21">
        <v>0</v>
      </c>
      <c r="H4" s="21">
        <v>0</v>
      </c>
      <c r="I4" s="21">
        <v>0</v>
      </c>
      <c r="J4" s="21">
        <v>0</v>
      </c>
      <c r="K4" s="22">
        <v>0</v>
      </c>
    </row>
    <row r="5" spans="1:12" x14ac:dyDescent="0.2">
      <c r="A5" s="61" t="s">
        <v>19</v>
      </c>
      <c r="B5" s="61"/>
      <c r="C5" s="61"/>
      <c r="D5" s="61"/>
      <c r="E5" s="21">
        <v>6</v>
      </c>
      <c r="F5" s="21">
        <v>18.600000000000001</v>
      </c>
      <c r="G5" s="21">
        <v>12</v>
      </c>
      <c r="H5" s="21">
        <v>7.5</v>
      </c>
      <c r="I5" s="21">
        <v>0</v>
      </c>
      <c r="J5" s="21">
        <v>3</v>
      </c>
      <c r="K5" s="22">
        <v>47.1</v>
      </c>
      <c r="L5" s="12"/>
    </row>
    <row r="6" spans="1:12" x14ac:dyDescent="0.2">
      <c r="A6" s="61" t="s">
        <v>20</v>
      </c>
      <c r="B6" s="61"/>
      <c r="C6" s="61"/>
      <c r="D6" s="61"/>
      <c r="E6" s="21">
        <v>10</v>
      </c>
      <c r="F6" s="21">
        <v>18</v>
      </c>
      <c r="G6" s="21">
        <v>12</v>
      </c>
      <c r="H6" s="21">
        <v>7.5</v>
      </c>
      <c r="I6" s="21">
        <v>0</v>
      </c>
      <c r="J6" s="21">
        <v>3</v>
      </c>
      <c r="K6" s="22">
        <v>50.5</v>
      </c>
      <c r="L6" s="12"/>
    </row>
    <row r="7" spans="1:12" x14ac:dyDescent="0.2">
      <c r="A7" s="61" t="s">
        <v>21</v>
      </c>
      <c r="B7" s="61"/>
      <c r="C7" s="61"/>
      <c r="D7" s="61"/>
      <c r="E7" s="21">
        <v>10</v>
      </c>
      <c r="F7" s="21">
        <v>18.600000000000001</v>
      </c>
      <c r="G7" s="21">
        <v>9</v>
      </c>
      <c r="H7" s="21">
        <v>7.5</v>
      </c>
      <c r="I7" s="21">
        <v>0</v>
      </c>
      <c r="J7" s="21">
        <v>3</v>
      </c>
      <c r="K7" s="22">
        <v>48.1</v>
      </c>
    </row>
    <row r="8" spans="1:12" x14ac:dyDescent="0.2">
      <c r="A8" s="61" t="s">
        <v>22</v>
      </c>
      <c r="B8" s="61"/>
      <c r="C8" s="61"/>
      <c r="D8" s="61"/>
      <c r="E8" s="21">
        <v>10</v>
      </c>
      <c r="F8" s="21">
        <v>17.399999999999999</v>
      </c>
      <c r="G8" s="21">
        <v>12</v>
      </c>
      <c r="H8" s="21">
        <v>6.9</v>
      </c>
      <c r="I8" s="21">
        <v>0</v>
      </c>
      <c r="J8" s="21">
        <v>3</v>
      </c>
      <c r="K8" s="22">
        <v>49.3</v>
      </c>
    </row>
    <row r="9" spans="1:12" x14ac:dyDescent="0.2">
      <c r="A9" s="61" t="s">
        <v>23</v>
      </c>
      <c r="B9" s="61"/>
      <c r="C9" s="61"/>
      <c r="D9" s="61"/>
      <c r="E9" s="21">
        <v>10</v>
      </c>
      <c r="F9" s="21">
        <v>19.200000000000003</v>
      </c>
      <c r="G9" s="21">
        <v>15</v>
      </c>
      <c r="H9" s="21">
        <v>4.7</v>
      </c>
      <c r="I9" s="21">
        <v>0</v>
      </c>
      <c r="J9" s="21">
        <v>3</v>
      </c>
      <c r="K9" s="22">
        <v>51.900000000000006</v>
      </c>
    </row>
    <row r="10" spans="1:12" x14ac:dyDescent="0.2">
      <c r="A10" s="61" t="s">
        <v>24</v>
      </c>
      <c r="B10" s="61"/>
      <c r="C10" s="61"/>
      <c r="D10" s="61"/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2">
        <v>0</v>
      </c>
    </row>
    <row r="11" spans="1:12" x14ac:dyDescent="0.2">
      <c r="A11" s="61" t="s">
        <v>25</v>
      </c>
      <c r="B11" s="61"/>
      <c r="C11" s="61"/>
      <c r="D11" s="61"/>
      <c r="E11" s="21">
        <v>6</v>
      </c>
      <c r="F11" s="21">
        <v>19.799999999999997</v>
      </c>
      <c r="G11" s="21">
        <v>15</v>
      </c>
      <c r="H11" s="21">
        <v>9.4</v>
      </c>
      <c r="I11" s="21">
        <v>0</v>
      </c>
      <c r="J11" s="21">
        <v>3</v>
      </c>
      <c r="K11" s="22">
        <v>53.199999999999996</v>
      </c>
    </row>
    <row r="12" spans="1:12" x14ac:dyDescent="0.2">
      <c r="A12" s="61" t="s">
        <v>26</v>
      </c>
      <c r="B12" s="61"/>
      <c r="C12" s="61"/>
      <c r="D12" s="61"/>
      <c r="E12" s="21">
        <v>0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  <c r="K12" s="22">
        <v>0</v>
      </c>
    </row>
    <row r="13" spans="1:12" x14ac:dyDescent="0.2">
      <c r="A13" s="61" t="s">
        <v>27</v>
      </c>
      <c r="B13" s="61"/>
      <c r="C13" s="61"/>
      <c r="D13" s="61"/>
      <c r="E13" s="21">
        <v>10</v>
      </c>
      <c r="F13" s="21">
        <v>16.200000000000003</v>
      </c>
      <c r="G13" s="21">
        <v>15</v>
      </c>
      <c r="H13" s="21">
        <v>5.8</v>
      </c>
      <c r="I13" s="21">
        <v>0</v>
      </c>
      <c r="J13" s="21">
        <v>3</v>
      </c>
      <c r="K13" s="22">
        <v>50</v>
      </c>
    </row>
    <row r="14" spans="1:12" x14ac:dyDescent="0.2">
      <c r="A14" s="61" t="s">
        <v>28</v>
      </c>
      <c r="B14" s="61"/>
      <c r="C14" s="61"/>
      <c r="D14" s="61"/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2">
        <v>0</v>
      </c>
    </row>
    <row r="15" spans="1:12" x14ac:dyDescent="0.2">
      <c r="A15" s="61" t="s">
        <v>29</v>
      </c>
      <c r="B15" s="61"/>
      <c r="C15" s="61"/>
      <c r="D15" s="61"/>
      <c r="E15" s="21">
        <v>8</v>
      </c>
      <c r="F15" s="21">
        <v>18.600000000000001</v>
      </c>
      <c r="G15" s="21">
        <v>12</v>
      </c>
      <c r="H15" s="21">
        <v>9.4</v>
      </c>
      <c r="I15" s="21">
        <v>0</v>
      </c>
      <c r="J15" s="21">
        <v>3</v>
      </c>
      <c r="K15" s="22">
        <v>51</v>
      </c>
    </row>
    <row r="16" spans="1:12" x14ac:dyDescent="0.2">
      <c r="A16" s="61" t="s">
        <v>30</v>
      </c>
      <c r="B16" s="61"/>
      <c r="C16" s="61"/>
      <c r="D16" s="61"/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2">
        <v>0</v>
      </c>
    </row>
  </sheetData>
  <mergeCells count="14">
    <mergeCell ref="A13:D13"/>
    <mergeCell ref="A14:D14"/>
    <mergeCell ref="A15:D15"/>
    <mergeCell ref="A16:D16"/>
    <mergeCell ref="A7:D7"/>
    <mergeCell ref="A8:D8"/>
    <mergeCell ref="A9:D9"/>
    <mergeCell ref="A10:D10"/>
    <mergeCell ref="A11:D11"/>
    <mergeCell ref="A3:D3"/>
    <mergeCell ref="A4:D4"/>
    <mergeCell ref="A5:D5"/>
    <mergeCell ref="A6:D6"/>
    <mergeCell ref="A12:D1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workbookViewId="0">
      <selection activeCell="A14" sqref="A14"/>
    </sheetView>
  </sheetViews>
  <sheetFormatPr defaultRowHeight="15" x14ac:dyDescent="0.2"/>
  <cols>
    <col min="1" max="1" width="42.5703125" style="1" customWidth="1"/>
    <col min="2" max="11" width="7.5703125" style="1" customWidth="1"/>
    <col min="12" max="12" width="10.42578125" style="1" customWidth="1"/>
    <col min="13" max="13" width="12.140625" style="1" customWidth="1"/>
    <col min="14" max="14" width="11.7109375" style="1" customWidth="1"/>
    <col min="15" max="16384" width="9.140625" style="1"/>
  </cols>
  <sheetData>
    <row r="1" spans="1:12" ht="15.75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2" ht="26.25" customHeight="1" x14ac:dyDescent="0.2">
      <c r="A2" s="65" t="str">
        <f>Technical!A2</f>
        <v xml:space="preserve">RFP730-16130 Flash Storage Array 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3" spans="1:12" ht="15.75" thickBot="1" x14ac:dyDescent="0.25">
      <c r="I3" s="2"/>
      <c r="J3" s="2"/>
      <c r="K3" s="2"/>
      <c r="L3" s="2"/>
    </row>
    <row r="4" spans="1:12" s="7" customFormat="1" ht="124.5" customHeight="1" thickBot="1" x14ac:dyDescent="0.25">
      <c r="A4" s="3" t="s">
        <v>1</v>
      </c>
      <c r="B4" s="4">
        <f>Technical!B4</f>
        <v>1</v>
      </c>
      <c r="C4" s="4">
        <f>Technical!C4</f>
        <v>2</v>
      </c>
      <c r="D4" s="4">
        <f>Technical!D4</f>
        <v>3</v>
      </c>
      <c r="E4" s="4">
        <f>Technical!E4</f>
        <v>4</v>
      </c>
      <c r="F4" s="4">
        <f>Technical!F4</f>
        <v>5</v>
      </c>
      <c r="G4" s="4">
        <f>Technical!G4</f>
        <v>6</v>
      </c>
      <c r="H4" s="11">
        <f>Technical!H4</f>
        <v>7</v>
      </c>
      <c r="I4" s="5" t="s">
        <v>2</v>
      </c>
      <c r="J4" s="13" t="s">
        <v>14</v>
      </c>
      <c r="K4" s="5" t="s">
        <v>3</v>
      </c>
      <c r="L4" s="6" t="s">
        <v>4</v>
      </c>
    </row>
    <row r="5" spans="1:12" ht="16.5" customHeight="1" x14ac:dyDescent="0.2">
      <c r="A5" s="8" t="str">
        <f>'7'!A4:D4</f>
        <v>CBM Archives Co., LLC**</v>
      </c>
      <c r="B5" s="9">
        <f>Technical!B5</f>
        <v>0</v>
      </c>
      <c r="C5" s="9">
        <f>Technical!C5</f>
        <v>33</v>
      </c>
      <c r="D5" s="9">
        <f>Technical!D5</f>
        <v>0</v>
      </c>
      <c r="E5" s="9">
        <f>Technical!E5</f>
        <v>14</v>
      </c>
      <c r="F5" s="9">
        <f>Technical!F5</f>
        <v>0</v>
      </c>
      <c r="G5" s="9">
        <f>Technical!G5</f>
        <v>37</v>
      </c>
      <c r="H5" s="9">
        <f>Technical!H5</f>
        <v>0</v>
      </c>
      <c r="I5" s="9">
        <f>AVERAGE(B5:H5)</f>
        <v>12</v>
      </c>
      <c r="J5" s="14">
        <f>'Non-Technical'!C5</f>
        <v>0</v>
      </c>
      <c r="K5" s="9">
        <f t="shared" ref="K5" si="0">I5+J5</f>
        <v>12</v>
      </c>
      <c r="L5" s="10">
        <f>RANK(K5,$K$5:$K$17,0)</f>
        <v>12</v>
      </c>
    </row>
    <row r="6" spans="1:12" ht="16.5" customHeight="1" x14ac:dyDescent="0.2">
      <c r="A6" s="8" t="str">
        <f>'7'!A5:D5</f>
        <v>CDW Government, LLC</v>
      </c>
      <c r="B6" s="9">
        <f>Technical!B6</f>
        <v>47.1</v>
      </c>
      <c r="C6" s="9">
        <f>Technical!C6</f>
        <v>49</v>
      </c>
      <c r="D6" s="9">
        <f>Technical!D6</f>
        <v>47.400000000000006</v>
      </c>
      <c r="E6" s="9">
        <f>Technical!E6</f>
        <v>55</v>
      </c>
      <c r="F6" s="9">
        <f>Technical!F6</f>
        <v>54</v>
      </c>
      <c r="G6" s="9">
        <f>Technical!G6</f>
        <v>45</v>
      </c>
      <c r="H6" s="9">
        <f>Technical!H6</f>
        <v>43</v>
      </c>
      <c r="I6" s="9">
        <f t="shared" ref="I6:I17" si="1">AVERAGE(B6:H6)</f>
        <v>48.642857142857146</v>
      </c>
      <c r="J6" s="14">
        <f>'Non-Technical'!C6</f>
        <v>24</v>
      </c>
      <c r="K6" s="9">
        <f t="shared" ref="K6:K17" si="2">I6+J6</f>
        <v>72.642857142857139</v>
      </c>
      <c r="L6" s="10">
        <f t="shared" ref="L6:L17" si="3">RANK(K6,$K$5:$K$17,0)</f>
        <v>5</v>
      </c>
    </row>
    <row r="7" spans="1:12" ht="16.5" customHeight="1" x14ac:dyDescent="0.2">
      <c r="A7" s="8" t="str">
        <f>'7'!A6:D6</f>
        <v>Centre Technologies</v>
      </c>
      <c r="B7" s="9">
        <f>Technical!B7</f>
        <v>50.5</v>
      </c>
      <c r="C7" s="9">
        <f>Technical!C7</f>
        <v>52.8</v>
      </c>
      <c r="D7" s="9">
        <f>Technical!D7</f>
        <v>59.8</v>
      </c>
      <c r="E7" s="9">
        <f>Technical!E7</f>
        <v>68</v>
      </c>
      <c r="F7" s="9">
        <f>Technical!F7</f>
        <v>62</v>
      </c>
      <c r="G7" s="9">
        <f>Technical!G7</f>
        <v>47</v>
      </c>
      <c r="H7" s="9">
        <f>Technical!H7</f>
        <v>60</v>
      </c>
      <c r="I7" s="9">
        <f t="shared" si="1"/>
        <v>57.157142857142858</v>
      </c>
      <c r="J7" s="14">
        <f>'Non-Technical'!C7</f>
        <v>21</v>
      </c>
      <c r="K7" s="9">
        <f t="shared" si="2"/>
        <v>78.157142857142858</v>
      </c>
      <c r="L7" s="10">
        <f t="shared" si="3"/>
        <v>1</v>
      </c>
    </row>
    <row r="8" spans="1:12" x14ac:dyDescent="0.2">
      <c r="A8" s="8" t="str">
        <f>'7'!A7:D7</f>
        <v>Mark III Systems</v>
      </c>
      <c r="B8" s="9">
        <f>Technical!B8</f>
        <v>48.1</v>
      </c>
      <c r="C8" s="9">
        <f>Technical!C8</f>
        <v>52.8</v>
      </c>
      <c r="D8" s="9">
        <f>Technical!D8</f>
        <v>55.8</v>
      </c>
      <c r="E8" s="9">
        <f>Technical!E8</f>
        <v>56</v>
      </c>
      <c r="F8" s="9">
        <f>Technical!F8</f>
        <v>56</v>
      </c>
      <c r="G8" s="9">
        <f>Technical!G8</f>
        <v>47</v>
      </c>
      <c r="H8" s="9">
        <f>Technical!H8</f>
        <v>50.5</v>
      </c>
      <c r="I8" s="9">
        <f t="shared" si="1"/>
        <v>52.31428571428571</v>
      </c>
      <c r="J8" s="14">
        <f>'Non-Technical'!C8</f>
        <v>21</v>
      </c>
      <c r="K8" s="9">
        <f t="shared" si="2"/>
        <v>73.314285714285717</v>
      </c>
      <c r="L8" s="10">
        <f t="shared" si="3"/>
        <v>3</v>
      </c>
    </row>
    <row r="9" spans="1:12" x14ac:dyDescent="0.2">
      <c r="A9" s="8" t="str">
        <f>'7'!A8:D8</f>
        <v>Mobius Partners**</v>
      </c>
      <c r="B9" s="9">
        <f>Technical!B9</f>
        <v>49.3</v>
      </c>
      <c r="C9" s="9">
        <f>Technical!C9</f>
        <v>53.8</v>
      </c>
      <c r="D9" s="9">
        <f>Technical!D9</f>
        <v>56.400000000000006</v>
      </c>
      <c r="E9" s="9">
        <f>Technical!E9</f>
        <v>56</v>
      </c>
      <c r="F9" s="9">
        <f>Technical!F9</f>
        <v>70</v>
      </c>
      <c r="G9" s="9">
        <f>Technical!G9</f>
        <v>49</v>
      </c>
      <c r="H9" s="9">
        <f>Technical!H9</f>
        <v>60</v>
      </c>
      <c r="I9" s="9">
        <f t="shared" si="1"/>
        <v>56.357142857142854</v>
      </c>
      <c r="J9" s="14">
        <f>'Non-Technical'!C9</f>
        <v>18</v>
      </c>
      <c r="K9" s="9">
        <f t="shared" si="2"/>
        <v>74.357142857142861</v>
      </c>
      <c r="L9" s="10">
        <f t="shared" si="3"/>
        <v>2</v>
      </c>
    </row>
    <row r="10" spans="1:12" x14ac:dyDescent="0.2">
      <c r="A10" s="8" t="str">
        <f>'7'!A9:D9</f>
        <v>Netsync Network Solutions**</v>
      </c>
      <c r="B10" s="9">
        <f>Technical!B10</f>
        <v>51.900000000000006</v>
      </c>
      <c r="C10" s="9">
        <f>Technical!C10</f>
        <v>45.5</v>
      </c>
      <c r="D10" s="9">
        <f>Technical!D10</f>
        <v>53</v>
      </c>
      <c r="E10" s="9">
        <f>Technical!E10</f>
        <v>64</v>
      </c>
      <c r="F10" s="9">
        <f>Technical!F10</f>
        <v>62</v>
      </c>
      <c r="G10" s="9">
        <f>Technical!G10</f>
        <v>44</v>
      </c>
      <c r="H10" s="9">
        <f>Technical!H10</f>
        <v>43</v>
      </c>
      <c r="I10" s="9">
        <f t="shared" si="1"/>
        <v>51.914285714285711</v>
      </c>
      <c r="J10" s="14">
        <f>'Non-Technical'!C10</f>
        <v>21</v>
      </c>
      <c r="K10" s="9">
        <f t="shared" si="2"/>
        <v>72.914285714285711</v>
      </c>
      <c r="L10" s="10">
        <f t="shared" si="3"/>
        <v>4</v>
      </c>
    </row>
    <row r="11" spans="1:12" x14ac:dyDescent="0.2">
      <c r="A11" s="8" t="str">
        <f>'7'!A10:D10</f>
        <v>NSG Nordstar Group</v>
      </c>
      <c r="B11" s="9">
        <f>Technical!B11</f>
        <v>0</v>
      </c>
      <c r="C11" s="9">
        <f>Technical!C11</f>
        <v>31</v>
      </c>
      <c r="D11" s="9">
        <f>Technical!D11</f>
        <v>0</v>
      </c>
      <c r="E11" s="9">
        <f>Technical!E11</f>
        <v>14</v>
      </c>
      <c r="F11" s="9">
        <f>Technical!F11</f>
        <v>0</v>
      </c>
      <c r="G11" s="9">
        <f>Technical!G11</f>
        <v>37</v>
      </c>
      <c r="H11" s="9">
        <f>Technical!H11</f>
        <v>0</v>
      </c>
      <c r="I11" s="9">
        <f t="shared" si="1"/>
        <v>11.714285714285714</v>
      </c>
      <c r="J11" s="14">
        <f>'Non-Technical'!C11</f>
        <v>0</v>
      </c>
      <c r="K11" s="9">
        <f t="shared" si="2"/>
        <v>11.714285714285714</v>
      </c>
      <c r="L11" s="10">
        <f t="shared" si="3"/>
        <v>13</v>
      </c>
    </row>
    <row r="12" spans="1:12" x14ac:dyDescent="0.2">
      <c r="A12" s="8" t="str">
        <f>'7'!A11:D11</f>
        <v>PetroSys Solutions**</v>
      </c>
      <c r="B12" s="9">
        <f>Technical!B12</f>
        <v>53.199999999999996</v>
      </c>
      <c r="C12" s="9">
        <f>Technical!C12</f>
        <v>57</v>
      </c>
      <c r="D12" s="9">
        <f>Technical!D12</f>
        <v>48.8</v>
      </c>
      <c r="E12" s="9">
        <f>Technical!E12</f>
        <v>58</v>
      </c>
      <c r="F12" s="9">
        <f>Technical!F12</f>
        <v>56</v>
      </c>
      <c r="G12" s="9">
        <f>Technical!G12</f>
        <v>45</v>
      </c>
      <c r="H12" s="9">
        <f>Technical!H12</f>
        <v>45</v>
      </c>
      <c r="I12" s="9">
        <f t="shared" si="1"/>
        <v>51.857142857142854</v>
      </c>
      <c r="J12" s="14">
        <f>'Non-Technical'!C12</f>
        <v>15</v>
      </c>
      <c r="K12" s="9">
        <f t="shared" si="2"/>
        <v>66.857142857142861</v>
      </c>
      <c r="L12" s="10">
        <f t="shared" si="3"/>
        <v>8</v>
      </c>
    </row>
    <row r="13" spans="1:12" x14ac:dyDescent="0.2">
      <c r="A13" s="8" t="str">
        <f>'7'!A12:D12</f>
        <v>PetroSys Solutions-Oracle**</v>
      </c>
      <c r="B13" s="9">
        <f>Technical!B13</f>
        <v>0</v>
      </c>
      <c r="C13" s="9">
        <f>Technical!C13</f>
        <v>34</v>
      </c>
      <c r="D13" s="9">
        <f>Technical!D13</f>
        <v>0</v>
      </c>
      <c r="E13" s="9">
        <f>Technical!E13</f>
        <v>14</v>
      </c>
      <c r="F13" s="9">
        <f>Technical!F13</f>
        <v>0</v>
      </c>
      <c r="G13" s="9">
        <f>Technical!G13</f>
        <v>45</v>
      </c>
      <c r="H13" s="9">
        <f>Technical!H13</f>
        <v>0</v>
      </c>
      <c r="I13" s="9">
        <f t="shared" si="1"/>
        <v>13.285714285714286</v>
      </c>
      <c r="J13" s="14">
        <f>'Non-Technical'!C13</f>
        <v>0</v>
      </c>
      <c r="K13" s="9">
        <f t="shared" si="2"/>
        <v>13.285714285714286</v>
      </c>
      <c r="L13" s="10">
        <f t="shared" si="3"/>
        <v>9</v>
      </c>
    </row>
    <row r="14" spans="1:12" x14ac:dyDescent="0.2">
      <c r="A14" s="8" t="str">
        <f>'7'!A13:D13</f>
        <v>Presidio Networked Solutions Group, LLC.</v>
      </c>
      <c r="B14" s="9">
        <f>Technical!B14</f>
        <v>50</v>
      </c>
      <c r="C14" s="9">
        <f>Technical!C14</f>
        <v>51.5</v>
      </c>
      <c r="D14" s="9">
        <f>Technical!D14</f>
        <v>54</v>
      </c>
      <c r="E14" s="9">
        <f>Technical!E14</f>
        <v>64</v>
      </c>
      <c r="F14" s="9">
        <f>Technical!F14</f>
        <v>64</v>
      </c>
      <c r="G14" s="9">
        <f>Technical!G14</f>
        <v>47</v>
      </c>
      <c r="H14" s="9">
        <f>Technical!H14</f>
        <v>47</v>
      </c>
      <c r="I14" s="9">
        <f t="shared" si="1"/>
        <v>53.928571428571431</v>
      </c>
      <c r="J14" s="14">
        <f>'Non-Technical'!C14</f>
        <v>18</v>
      </c>
      <c r="K14" s="9">
        <f t="shared" si="2"/>
        <v>71.928571428571431</v>
      </c>
      <c r="L14" s="10">
        <f t="shared" si="3"/>
        <v>6</v>
      </c>
    </row>
    <row r="15" spans="1:12" x14ac:dyDescent="0.2">
      <c r="A15" s="8" t="str">
        <f>'7'!A14:D14</f>
        <v>Shi Government Solutions**</v>
      </c>
      <c r="B15" s="9">
        <f>Technical!B15</f>
        <v>0</v>
      </c>
      <c r="C15" s="9">
        <f>Technical!C15</f>
        <v>33</v>
      </c>
      <c r="D15" s="9">
        <f>Technical!D15</f>
        <v>0</v>
      </c>
      <c r="E15" s="9">
        <f>Technical!E15</f>
        <v>14</v>
      </c>
      <c r="F15" s="9">
        <f>Technical!F15</f>
        <v>0</v>
      </c>
      <c r="G15" s="9">
        <f>Technical!G15</f>
        <v>41</v>
      </c>
      <c r="H15" s="9">
        <f>Technical!H15</f>
        <v>0</v>
      </c>
      <c r="I15" s="9">
        <f t="shared" si="1"/>
        <v>12.571428571428571</v>
      </c>
      <c r="J15" s="14">
        <f>'Non-Technical'!C15</f>
        <v>0</v>
      </c>
      <c r="K15" s="9">
        <f t="shared" si="2"/>
        <v>12.571428571428571</v>
      </c>
      <c r="L15" s="10">
        <f t="shared" si="3"/>
        <v>10</v>
      </c>
    </row>
    <row r="16" spans="1:12" x14ac:dyDescent="0.2">
      <c r="A16" s="8" t="str">
        <f>'7'!A15:D15</f>
        <v>Sirius Computer Solutions</v>
      </c>
      <c r="B16" s="9">
        <f>Technical!B16</f>
        <v>51</v>
      </c>
      <c r="C16" s="9">
        <f>Technical!C16</f>
        <v>49.6</v>
      </c>
      <c r="D16" s="9">
        <f>Technical!D16</f>
        <v>49</v>
      </c>
      <c r="E16" s="9">
        <f>Technical!E16</f>
        <v>57</v>
      </c>
      <c r="F16" s="9">
        <f>Technical!F16</f>
        <v>54</v>
      </c>
      <c r="G16" s="9">
        <f>Technical!G16</f>
        <v>41</v>
      </c>
      <c r="H16" s="9">
        <f>Technical!H16</f>
        <v>41.5</v>
      </c>
      <c r="I16" s="9">
        <f t="shared" si="1"/>
        <v>49.01428571428572</v>
      </c>
      <c r="J16" s="14">
        <f>'Non-Technical'!C16</f>
        <v>21</v>
      </c>
      <c r="K16" s="9">
        <f t="shared" si="2"/>
        <v>70.01428571428572</v>
      </c>
      <c r="L16" s="10">
        <f t="shared" si="3"/>
        <v>7</v>
      </c>
    </row>
    <row r="17" spans="1:12" x14ac:dyDescent="0.2">
      <c r="A17" s="8" t="str">
        <f>'7'!A16:D16</f>
        <v>Vion Corporation</v>
      </c>
      <c r="B17" s="9">
        <f>Technical!B17</f>
        <v>0</v>
      </c>
      <c r="C17" s="9">
        <f>Technical!C17</f>
        <v>33</v>
      </c>
      <c r="D17" s="9">
        <f>Technical!D17</f>
        <v>0</v>
      </c>
      <c r="E17" s="9">
        <f>Technical!E17</f>
        <v>14</v>
      </c>
      <c r="F17" s="9">
        <f>Technical!F17</f>
        <v>0</v>
      </c>
      <c r="G17" s="9">
        <f>Technical!G17</f>
        <v>39</v>
      </c>
      <c r="H17" s="9">
        <f>Technical!H17</f>
        <v>0</v>
      </c>
      <c r="I17" s="9">
        <f t="shared" si="1"/>
        <v>12.285714285714286</v>
      </c>
      <c r="J17" s="14">
        <f>'Non-Technical'!C17</f>
        <v>0</v>
      </c>
      <c r="K17" s="9">
        <f t="shared" si="2"/>
        <v>12.285714285714286</v>
      </c>
      <c r="L17" s="10">
        <f t="shared" si="3"/>
        <v>11</v>
      </c>
    </row>
  </sheetData>
  <mergeCells count="2">
    <mergeCell ref="A1:L1"/>
    <mergeCell ref="A2:L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3"/>
  <sheetViews>
    <sheetView zoomScale="70" zoomScaleNormal="70" workbookViewId="0">
      <selection activeCell="C3" sqref="C3:F3"/>
    </sheetView>
  </sheetViews>
  <sheetFormatPr defaultRowHeight="12.75" x14ac:dyDescent="0.2"/>
  <cols>
    <col min="1" max="1" width="2" style="51" customWidth="1"/>
    <col min="2" max="2" width="38.28515625" style="51" bestFit="1" customWidth="1"/>
    <col min="3" max="3" width="15.42578125" style="51" bestFit="1" customWidth="1"/>
    <col min="4" max="5" width="10.7109375" style="51" customWidth="1"/>
    <col min="6" max="6" width="15.42578125" style="51" bestFit="1" customWidth="1"/>
    <col min="7" max="8" width="10.42578125" style="51" customWidth="1"/>
    <col min="9" max="9" width="15.42578125" style="51" customWidth="1"/>
    <col min="10" max="11" width="9" style="51" customWidth="1"/>
    <col min="12" max="12" width="15.42578125" style="51" bestFit="1" customWidth="1"/>
    <col min="13" max="14" width="9" style="51" customWidth="1"/>
    <col min="15" max="15" width="15.42578125" style="51" bestFit="1" customWidth="1"/>
    <col min="16" max="17" width="9" style="51" customWidth="1"/>
    <col min="18" max="18" width="15.42578125" style="51" customWidth="1"/>
    <col min="19" max="20" width="9" style="51" customWidth="1"/>
    <col min="21" max="16384" width="9.140625" style="51"/>
  </cols>
  <sheetData>
    <row r="1" spans="2:22" ht="15.75" x14ac:dyDescent="0.25">
      <c r="B1" s="66" t="s">
        <v>32</v>
      </c>
      <c r="C1" s="66"/>
      <c r="D1" s="66"/>
      <c r="E1" s="67" t="str">
        <f>[1]Cover!A6</f>
        <v xml:space="preserve">RFP730-16130 Flash Storage Array </v>
      </c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</row>
    <row r="2" spans="2:22" ht="15.75" customHeight="1" x14ac:dyDescent="0.25">
      <c r="C2" s="67"/>
      <c r="D2" s="67"/>
      <c r="E2" s="67"/>
      <c r="F2" s="67"/>
      <c r="G2" s="67"/>
    </row>
    <row r="3" spans="2:22" ht="15" customHeight="1" x14ac:dyDescent="0.2">
      <c r="B3" s="68" t="s">
        <v>33</v>
      </c>
      <c r="C3" s="69" t="s">
        <v>34</v>
      </c>
      <c r="D3" s="69"/>
      <c r="E3" s="69"/>
      <c r="F3" s="69"/>
    </row>
    <row r="4" spans="2:22" ht="15" customHeight="1" x14ac:dyDescent="0.2">
      <c r="F4" s="1"/>
    </row>
    <row r="5" spans="2:22" ht="16.5" thickBot="1" x14ac:dyDescent="0.3">
      <c r="B5" s="1"/>
      <c r="C5" s="70" t="s">
        <v>35</v>
      </c>
      <c r="D5" s="70"/>
      <c r="E5" s="70"/>
      <c r="F5" s="70" t="s">
        <v>7</v>
      </c>
      <c r="G5" s="70"/>
      <c r="H5" s="70"/>
      <c r="I5" s="70" t="s">
        <v>8</v>
      </c>
      <c r="J5" s="70"/>
      <c r="K5" s="70"/>
      <c r="L5" s="70" t="s">
        <v>9</v>
      </c>
      <c r="M5" s="70"/>
      <c r="N5" s="70"/>
      <c r="O5" s="70" t="s">
        <v>16</v>
      </c>
      <c r="P5" s="70"/>
      <c r="Q5" s="70"/>
      <c r="R5" s="70" t="s">
        <v>17</v>
      </c>
      <c r="S5" s="70"/>
      <c r="T5" s="70"/>
    </row>
    <row r="6" spans="2:22" ht="143.25" customHeight="1" x14ac:dyDescent="0.2">
      <c r="B6" s="71"/>
      <c r="C6" s="72" t="s">
        <v>36</v>
      </c>
      <c r="D6" s="73"/>
      <c r="E6" s="74"/>
      <c r="F6" s="72" t="s">
        <v>37</v>
      </c>
      <c r="G6" s="73"/>
      <c r="H6" s="74"/>
      <c r="I6" s="72" t="s">
        <v>38</v>
      </c>
      <c r="J6" s="73"/>
      <c r="K6" s="74"/>
      <c r="L6" s="72" t="s">
        <v>39</v>
      </c>
      <c r="M6" s="73"/>
      <c r="N6" s="74"/>
      <c r="O6" s="72" t="s">
        <v>55</v>
      </c>
      <c r="P6" s="73"/>
      <c r="Q6" s="74"/>
      <c r="R6" s="72" t="s">
        <v>40</v>
      </c>
      <c r="S6" s="73"/>
      <c r="T6" s="74"/>
      <c r="U6" s="75" t="s">
        <v>41</v>
      </c>
    </row>
    <row r="7" spans="2:22" x14ac:dyDescent="0.2">
      <c r="B7" s="76" t="s">
        <v>5</v>
      </c>
      <c r="C7" s="77" t="s">
        <v>42</v>
      </c>
      <c r="D7" s="78" t="s">
        <v>43</v>
      </c>
      <c r="E7" s="79" t="s">
        <v>44</v>
      </c>
      <c r="F7" s="80" t="s">
        <v>42</v>
      </c>
      <c r="G7" s="81" t="s">
        <v>43</v>
      </c>
      <c r="H7" s="82" t="s">
        <v>44</v>
      </c>
      <c r="I7" s="80" t="s">
        <v>42</v>
      </c>
      <c r="J7" s="81" t="s">
        <v>43</v>
      </c>
      <c r="K7" s="82" t="s">
        <v>44</v>
      </c>
      <c r="L7" s="77" t="s">
        <v>42</v>
      </c>
      <c r="M7" s="78" t="s">
        <v>43</v>
      </c>
      <c r="N7" s="79" t="s">
        <v>44</v>
      </c>
      <c r="O7" s="77" t="s">
        <v>42</v>
      </c>
      <c r="P7" s="78" t="s">
        <v>43</v>
      </c>
      <c r="Q7" s="79" t="s">
        <v>44</v>
      </c>
      <c r="R7" s="77" t="s">
        <v>42</v>
      </c>
      <c r="S7" s="78" t="s">
        <v>43</v>
      </c>
      <c r="T7" s="79" t="s">
        <v>44</v>
      </c>
      <c r="U7" s="83"/>
    </row>
    <row r="8" spans="2:22" x14ac:dyDescent="0.2">
      <c r="B8" s="84" t="str">
        <f>'[1]RFP Submittal'!A4</f>
        <v>CBM Archives Co., LLC**</v>
      </c>
      <c r="C8" s="85"/>
      <c r="D8" s="86">
        <v>2</v>
      </c>
      <c r="E8" s="87">
        <f>C8*D8</f>
        <v>0</v>
      </c>
      <c r="F8" s="88"/>
      <c r="G8" s="89">
        <v>6</v>
      </c>
      <c r="H8" s="90">
        <f>F8*G8</f>
        <v>0</v>
      </c>
      <c r="I8" s="88"/>
      <c r="J8" s="89">
        <v>3</v>
      </c>
      <c r="K8" s="90">
        <f>I8*J8</f>
        <v>0</v>
      </c>
      <c r="L8" s="85"/>
      <c r="M8" s="86">
        <v>2</v>
      </c>
      <c r="N8" s="87">
        <f>L8*M8</f>
        <v>0</v>
      </c>
      <c r="O8" s="85"/>
      <c r="P8" s="86">
        <v>6</v>
      </c>
      <c r="Q8" s="87">
        <f>O8*P8</f>
        <v>0</v>
      </c>
      <c r="R8" s="85"/>
      <c r="S8" s="86">
        <v>1</v>
      </c>
      <c r="T8" s="87">
        <f>R8*S8</f>
        <v>0</v>
      </c>
      <c r="U8" s="91">
        <f>E8+H8+K8+N8+Q8+T8</f>
        <v>0</v>
      </c>
    </row>
    <row r="9" spans="2:22" x14ac:dyDescent="0.2">
      <c r="B9" s="84" t="str">
        <f>'[1]RFP Submittal'!A5</f>
        <v>CDW Government, LLC</v>
      </c>
      <c r="C9" s="85"/>
      <c r="D9" s="86">
        <v>2</v>
      </c>
      <c r="E9" s="87">
        <f t="shared" ref="E9:E20" si="0">C9*D9</f>
        <v>0</v>
      </c>
      <c r="F9" s="88"/>
      <c r="G9" s="89">
        <v>6</v>
      </c>
      <c r="H9" s="90">
        <f t="shared" ref="H9:H20" si="1">F9*G9</f>
        <v>0</v>
      </c>
      <c r="I9" s="88"/>
      <c r="J9" s="89">
        <v>3</v>
      </c>
      <c r="K9" s="90">
        <f t="shared" ref="K9:K20" si="2">I9*J9</f>
        <v>0</v>
      </c>
      <c r="L9" s="85"/>
      <c r="M9" s="86">
        <v>2</v>
      </c>
      <c r="N9" s="87">
        <f t="shared" ref="N9:N20" si="3">L9*M9</f>
        <v>0</v>
      </c>
      <c r="O9" s="85"/>
      <c r="P9" s="86">
        <v>6</v>
      </c>
      <c r="Q9" s="87">
        <f t="shared" ref="Q9:Q20" si="4">O9*P9</f>
        <v>0</v>
      </c>
      <c r="R9" s="85"/>
      <c r="S9" s="86">
        <v>1</v>
      </c>
      <c r="T9" s="87">
        <f t="shared" ref="T9:T20" si="5">R9*S9</f>
        <v>0</v>
      </c>
      <c r="U9" s="91">
        <f t="shared" ref="U9:U20" si="6">E9+H9+K9+N9+Q9+T9</f>
        <v>0</v>
      </c>
    </row>
    <row r="10" spans="2:22" x14ac:dyDescent="0.2">
      <c r="B10" s="84" t="str">
        <f>'[1]RFP Submittal'!A6</f>
        <v>Centre Technologies</v>
      </c>
      <c r="C10" s="85"/>
      <c r="D10" s="86">
        <v>2</v>
      </c>
      <c r="E10" s="87">
        <f t="shared" si="0"/>
        <v>0</v>
      </c>
      <c r="F10" s="88"/>
      <c r="G10" s="89">
        <v>6</v>
      </c>
      <c r="H10" s="90">
        <f t="shared" si="1"/>
        <v>0</v>
      </c>
      <c r="I10" s="88"/>
      <c r="J10" s="89">
        <v>3</v>
      </c>
      <c r="K10" s="90">
        <f t="shared" si="2"/>
        <v>0</v>
      </c>
      <c r="L10" s="85"/>
      <c r="M10" s="86">
        <v>2</v>
      </c>
      <c r="N10" s="87">
        <f t="shared" si="3"/>
        <v>0</v>
      </c>
      <c r="O10" s="85"/>
      <c r="P10" s="86">
        <v>6</v>
      </c>
      <c r="Q10" s="87">
        <f t="shared" si="4"/>
        <v>0</v>
      </c>
      <c r="R10" s="85"/>
      <c r="S10" s="86">
        <v>1</v>
      </c>
      <c r="T10" s="87">
        <f t="shared" si="5"/>
        <v>0</v>
      </c>
      <c r="U10" s="91">
        <f t="shared" si="6"/>
        <v>0</v>
      </c>
    </row>
    <row r="11" spans="2:22" x14ac:dyDescent="0.2">
      <c r="B11" s="84" t="str">
        <f>'[1]RFP Submittal'!A7</f>
        <v>Mark III Systems</v>
      </c>
      <c r="C11" s="85"/>
      <c r="D11" s="86">
        <v>2</v>
      </c>
      <c r="E11" s="87">
        <f t="shared" si="0"/>
        <v>0</v>
      </c>
      <c r="F11" s="88"/>
      <c r="G11" s="89">
        <v>6</v>
      </c>
      <c r="H11" s="90">
        <f t="shared" si="1"/>
        <v>0</v>
      </c>
      <c r="I11" s="88"/>
      <c r="J11" s="89">
        <v>3</v>
      </c>
      <c r="K11" s="90">
        <f t="shared" si="2"/>
        <v>0</v>
      </c>
      <c r="L11" s="85"/>
      <c r="M11" s="86">
        <v>2</v>
      </c>
      <c r="N11" s="87">
        <f t="shared" si="3"/>
        <v>0</v>
      </c>
      <c r="O11" s="85"/>
      <c r="P11" s="86">
        <v>6</v>
      </c>
      <c r="Q11" s="87">
        <f t="shared" si="4"/>
        <v>0</v>
      </c>
      <c r="R11" s="85"/>
      <c r="S11" s="86">
        <v>1</v>
      </c>
      <c r="T11" s="87">
        <f t="shared" si="5"/>
        <v>0</v>
      </c>
      <c r="U11" s="91">
        <f t="shared" si="6"/>
        <v>0</v>
      </c>
    </row>
    <row r="12" spans="2:22" x14ac:dyDescent="0.2">
      <c r="B12" s="84" t="str">
        <f>'[1]RFP Submittal'!A8</f>
        <v>Mobius Partners**</v>
      </c>
      <c r="C12" s="85"/>
      <c r="D12" s="86">
        <v>2</v>
      </c>
      <c r="E12" s="87">
        <f t="shared" si="0"/>
        <v>0</v>
      </c>
      <c r="F12" s="88"/>
      <c r="G12" s="89">
        <v>6</v>
      </c>
      <c r="H12" s="90">
        <f t="shared" si="1"/>
        <v>0</v>
      </c>
      <c r="I12" s="88"/>
      <c r="J12" s="89">
        <v>3</v>
      </c>
      <c r="K12" s="90">
        <f t="shared" si="2"/>
        <v>0</v>
      </c>
      <c r="L12" s="85"/>
      <c r="M12" s="86">
        <v>2</v>
      </c>
      <c r="N12" s="87">
        <f t="shared" si="3"/>
        <v>0</v>
      </c>
      <c r="O12" s="85"/>
      <c r="P12" s="86">
        <v>6</v>
      </c>
      <c r="Q12" s="87">
        <f t="shared" si="4"/>
        <v>0</v>
      </c>
      <c r="R12" s="85"/>
      <c r="S12" s="86">
        <v>1</v>
      </c>
      <c r="T12" s="87">
        <f t="shared" si="5"/>
        <v>0</v>
      </c>
      <c r="U12" s="91">
        <f t="shared" si="6"/>
        <v>0</v>
      </c>
    </row>
    <row r="13" spans="2:22" x14ac:dyDescent="0.2">
      <c r="B13" s="84" t="str">
        <f>'[1]RFP Submittal'!A9</f>
        <v>Netsync Network Solutions**</v>
      </c>
      <c r="C13" s="85"/>
      <c r="D13" s="86">
        <v>2</v>
      </c>
      <c r="E13" s="87">
        <f t="shared" si="0"/>
        <v>0</v>
      </c>
      <c r="F13" s="88"/>
      <c r="G13" s="89">
        <v>6</v>
      </c>
      <c r="H13" s="90">
        <f t="shared" si="1"/>
        <v>0</v>
      </c>
      <c r="I13" s="88"/>
      <c r="J13" s="89">
        <v>3</v>
      </c>
      <c r="K13" s="90">
        <f t="shared" si="2"/>
        <v>0</v>
      </c>
      <c r="L13" s="85"/>
      <c r="M13" s="86">
        <v>2</v>
      </c>
      <c r="N13" s="87">
        <f t="shared" si="3"/>
        <v>0</v>
      </c>
      <c r="O13" s="85"/>
      <c r="P13" s="86">
        <v>6</v>
      </c>
      <c r="Q13" s="87">
        <f t="shared" si="4"/>
        <v>0</v>
      </c>
      <c r="R13" s="85"/>
      <c r="S13" s="86">
        <v>1</v>
      </c>
      <c r="T13" s="87">
        <f t="shared" si="5"/>
        <v>0</v>
      </c>
      <c r="U13" s="91">
        <f t="shared" si="6"/>
        <v>0</v>
      </c>
    </row>
    <row r="14" spans="2:22" x14ac:dyDescent="0.2">
      <c r="B14" s="84" t="str">
        <f>'[1]RFP Submittal'!A10</f>
        <v>NSG Nordstar Group</v>
      </c>
      <c r="C14" s="85"/>
      <c r="D14" s="86">
        <v>2</v>
      </c>
      <c r="E14" s="87">
        <f t="shared" si="0"/>
        <v>0</v>
      </c>
      <c r="F14" s="88"/>
      <c r="G14" s="89">
        <v>6</v>
      </c>
      <c r="H14" s="90">
        <f t="shared" si="1"/>
        <v>0</v>
      </c>
      <c r="I14" s="88"/>
      <c r="J14" s="89">
        <v>3</v>
      </c>
      <c r="K14" s="90">
        <f t="shared" si="2"/>
        <v>0</v>
      </c>
      <c r="L14" s="85"/>
      <c r="M14" s="86">
        <v>2</v>
      </c>
      <c r="N14" s="87">
        <f t="shared" si="3"/>
        <v>0</v>
      </c>
      <c r="O14" s="85"/>
      <c r="P14" s="86">
        <v>6</v>
      </c>
      <c r="Q14" s="87">
        <f t="shared" si="4"/>
        <v>0</v>
      </c>
      <c r="R14" s="85"/>
      <c r="S14" s="86">
        <v>1</v>
      </c>
      <c r="T14" s="87">
        <f t="shared" si="5"/>
        <v>0</v>
      </c>
      <c r="U14" s="91">
        <f t="shared" si="6"/>
        <v>0</v>
      </c>
    </row>
    <row r="15" spans="2:22" x14ac:dyDescent="0.2">
      <c r="B15" s="84" t="str">
        <f>'[1]RFP Submittal'!A11</f>
        <v>PetroSys Solutions**</v>
      </c>
      <c r="C15" s="85"/>
      <c r="D15" s="86">
        <v>2</v>
      </c>
      <c r="E15" s="87">
        <f t="shared" si="0"/>
        <v>0</v>
      </c>
      <c r="F15" s="88"/>
      <c r="G15" s="89">
        <v>6</v>
      </c>
      <c r="H15" s="90">
        <f t="shared" si="1"/>
        <v>0</v>
      </c>
      <c r="I15" s="88"/>
      <c r="J15" s="89">
        <v>3</v>
      </c>
      <c r="K15" s="90">
        <f t="shared" si="2"/>
        <v>0</v>
      </c>
      <c r="L15" s="85"/>
      <c r="M15" s="86">
        <v>2</v>
      </c>
      <c r="N15" s="87">
        <f t="shared" si="3"/>
        <v>0</v>
      </c>
      <c r="O15" s="85"/>
      <c r="P15" s="86">
        <v>6</v>
      </c>
      <c r="Q15" s="87">
        <f t="shared" si="4"/>
        <v>0</v>
      </c>
      <c r="R15" s="85"/>
      <c r="S15" s="86">
        <v>1</v>
      </c>
      <c r="T15" s="87">
        <f t="shared" si="5"/>
        <v>0</v>
      </c>
      <c r="U15" s="91">
        <f t="shared" si="6"/>
        <v>0</v>
      </c>
    </row>
    <row r="16" spans="2:22" x14ac:dyDescent="0.2">
      <c r="B16" s="84" t="str">
        <f>'[1]RFP Submittal'!A12</f>
        <v>PetroSys Solutions-Oracle**</v>
      </c>
      <c r="C16" s="85"/>
      <c r="D16" s="86">
        <v>2</v>
      </c>
      <c r="E16" s="87">
        <f t="shared" si="0"/>
        <v>0</v>
      </c>
      <c r="F16" s="88"/>
      <c r="G16" s="89">
        <v>6</v>
      </c>
      <c r="H16" s="90">
        <f t="shared" si="1"/>
        <v>0</v>
      </c>
      <c r="I16" s="88"/>
      <c r="J16" s="89">
        <v>3</v>
      </c>
      <c r="K16" s="90">
        <f t="shared" si="2"/>
        <v>0</v>
      </c>
      <c r="L16" s="85"/>
      <c r="M16" s="86">
        <v>2</v>
      </c>
      <c r="N16" s="87">
        <f t="shared" si="3"/>
        <v>0</v>
      </c>
      <c r="O16" s="85"/>
      <c r="P16" s="86">
        <v>6</v>
      </c>
      <c r="Q16" s="87">
        <f t="shared" si="4"/>
        <v>0</v>
      </c>
      <c r="R16" s="85"/>
      <c r="S16" s="86">
        <v>1</v>
      </c>
      <c r="T16" s="87">
        <f t="shared" si="5"/>
        <v>0</v>
      </c>
      <c r="U16" s="91">
        <f t="shared" si="6"/>
        <v>0</v>
      </c>
    </row>
    <row r="17" spans="2:21" x14ac:dyDescent="0.2">
      <c r="B17" s="84" t="str">
        <f>'[1]RFP Submittal'!A13</f>
        <v>Presidio Networked Solutions Group, LLC.</v>
      </c>
      <c r="C17" s="85"/>
      <c r="D17" s="86">
        <v>2</v>
      </c>
      <c r="E17" s="87">
        <f t="shared" si="0"/>
        <v>0</v>
      </c>
      <c r="F17" s="88"/>
      <c r="G17" s="89">
        <v>6</v>
      </c>
      <c r="H17" s="90">
        <f t="shared" si="1"/>
        <v>0</v>
      </c>
      <c r="I17" s="88"/>
      <c r="J17" s="89">
        <v>3</v>
      </c>
      <c r="K17" s="90">
        <f t="shared" si="2"/>
        <v>0</v>
      </c>
      <c r="L17" s="85"/>
      <c r="M17" s="86">
        <v>2</v>
      </c>
      <c r="N17" s="87">
        <f t="shared" si="3"/>
        <v>0</v>
      </c>
      <c r="O17" s="85"/>
      <c r="P17" s="86">
        <v>6</v>
      </c>
      <c r="Q17" s="87">
        <f t="shared" si="4"/>
        <v>0</v>
      </c>
      <c r="R17" s="85"/>
      <c r="S17" s="86">
        <v>1</v>
      </c>
      <c r="T17" s="87">
        <f t="shared" si="5"/>
        <v>0</v>
      </c>
      <c r="U17" s="91">
        <f t="shared" si="6"/>
        <v>0</v>
      </c>
    </row>
    <row r="18" spans="2:21" x14ac:dyDescent="0.2">
      <c r="B18" s="84" t="str">
        <f>'[1]RFP Submittal'!A14</f>
        <v>Shi Government Solutions**</v>
      </c>
      <c r="C18" s="85"/>
      <c r="D18" s="86">
        <v>2</v>
      </c>
      <c r="E18" s="87">
        <f t="shared" si="0"/>
        <v>0</v>
      </c>
      <c r="F18" s="88"/>
      <c r="G18" s="89">
        <v>6</v>
      </c>
      <c r="H18" s="90">
        <f t="shared" si="1"/>
        <v>0</v>
      </c>
      <c r="I18" s="88"/>
      <c r="J18" s="89">
        <v>3</v>
      </c>
      <c r="K18" s="90">
        <f t="shared" si="2"/>
        <v>0</v>
      </c>
      <c r="L18" s="85"/>
      <c r="M18" s="86">
        <v>2</v>
      </c>
      <c r="N18" s="87">
        <f t="shared" si="3"/>
        <v>0</v>
      </c>
      <c r="O18" s="85"/>
      <c r="P18" s="86">
        <v>6</v>
      </c>
      <c r="Q18" s="87">
        <f t="shared" si="4"/>
        <v>0</v>
      </c>
      <c r="R18" s="85"/>
      <c r="S18" s="86">
        <v>1</v>
      </c>
      <c r="T18" s="87">
        <f t="shared" si="5"/>
        <v>0</v>
      </c>
      <c r="U18" s="91">
        <f t="shared" si="6"/>
        <v>0</v>
      </c>
    </row>
    <row r="19" spans="2:21" x14ac:dyDescent="0.2">
      <c r="B19" s="84" t="str">
        <f>'[1]RFP Submittal'!A15</f>
        <v>Sirius Computer Solutions</v>
      </c>
      <c r="C19" s="85"/>
      <c r="D19" s="86">
        <v>2</v>
      </c>
      <c r="E19" s="87">
        <f t="shared" si="0"/>
        <v>0</v>
      </c>
      <c r="F19" s="88"/>
      <c r="G19" s="89">
        <v>6</v>
      </c>
      <c r="H19" s="90">
        <f t="shared" si="1"/>
        <v>0</v>
      </c>
      <c r="I19" s="88"/>
      <c r="J19" s="89">
        <v>3</v>
      </c>
      <c r="K19" s="90">
        <f t="shared" si="2"/>
        <v>0</v>
      </c>
      <c r="L19" s="85"/>
      <c r="M19" s="86">
        <v>2</v>
      </c>
      <c r="N19" s="87">
        <f t="shared" si="3"/>
        <v>0</v>
      </c>
      <c r="O19" s="85"/>
      <c r="P19" s="86">
        <v>6</v>
      </c>
      <c r="Q19" s="87">
        <f t="shared" si="4"/>
        <v>0</v>
      </c>
      <c r="R19" s="85"/>
      <c r="S19" s="86">
        <v>1</v>
      </c>
      <c r="T19" s="87">
        <f t="shared" si="5"/>
        <v>0</v>
      </c>
      <c r="U19" s="91">
        <f t="shared" si="6"/>
        <v>0</v>
      </c>
    </row>
    <row r="20" spans="2:21" x14ac:dyDescent="0.2">
      <c r="B20" s="84" t="str">
        <f>'[1]RFP Submittal'!A16</f>
        <v>Vion Corporation</v>
      </c>
      <c r="C20" s="85"/>
      <c r="D20" s="86">
        <v>2</v>
      </c>
      <c r="E20" s="87">
        <f t="shared" si="0"/>
        <v>0</v>
      </c>
      <c r="F20" s="88"/>
      <c r="G20" s="89">
        <v>6</v>
      </c>
      <c r="H20" s="90">
        <f t="shared" si="1"/>
        <v>0</v>
      </c>
      <c r="I20" s="88"/>
      <c r="J20" s="89">
        <v>3</v>
      </c>
      <c r="K20" s="90">
        <f t="shared" si="2"/>
        <v>0</v>
      </c>
      <c r="L20" s="85"/>
      <c r="M20" s="86">
        <v>2</v>
      </c>
      <c r="N20" s="87">
        <f t="shared" si="3"/>
        <v>0</v>
      </c>
      <c r="O20" s="85"/>
      <c r="P20" s="86">
        <v>6</v>
      </c>
      <c r="Q20" s="87">
        <f t="shared" si="4"/>
        <v>0</v>
      </c>
      <c r="R20" s="85"/>
      <c r="S20" s="86">
        <v>1</v>
      </c>
      <c r="T20" s="87">
        <f t="shared" si="5"/>
        <v>0</v>
      </c>
      <c r="U20" s="91">
        <f t="shared" si="6"/>
        <v>0</v>
      </c>
    </row>
    <row r="21" spans="2:21" x14ac:dyDescent="0.2"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</row>
    <row r="22" spans="2:21" x14ac:dyDescent="0.2">
      <c r="B22" s="93" t="s">
        <v>45</v>
      </c>
      <c r="C22" s="93"/>
      <c r="D22" s="93"/>
      <c r="E22" s="93"/>
      <c r="F22" s="92"/>
      <c r="G22" s="92" t="s">
        <v>46</v>
      </c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</row>
    <row r="23" spans="2:21" x14ac:dyDescent="0.2">
      <c r="B23" s="93"/>
      <c r="C23" s="93"/>
      <c r="D23" s="93"/>
      <c r="E23" s="93"/>
      <c r="F23" s="92"/>
      <c r="G23" s="92" t="s">
        <v>47</v>
      </c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</row>
    <row r="24" spans="2:21" x14ac:dyDescent="0.2">
      <c r="B24" s="93"/>
      <c r="C24" s="93"/>
      <c r="D24" s="93"/>
      <c r="E24" s="93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</row>
    <row r="25" spans="2:21" ht="13.5" thickBot="1" x14ac:dyDescent="0.25">
      <c r="B25" s="94"/>
      <c r="C25" s="94"/>
      <c r="D25" s="94"/>
      <c r="E25" s="94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</row>
    <row r="26" spans="2:21" ht="13.5" thickTop="1" x14ac:dyDescent="0.2">
      <c r="B26" s="95" t="s">
        <v>48</v>
      </c>
      <c r="C26" s="96"/>
      <c r="D26" s="96"/>
      <c r="E26" s="97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</row>
    <row r="27" spans="2:21" x14ac:dyDescent="0.2">
      <c r="B27" s="98" t="s">
        <v>49</v>
      </c>
      <c r="C27" s="99"/>
      <c r="D27" s="99"/>
      <c r="E27" s="100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</row>
    <row r="28" spans="2:21" x14ac:dyDescent="0.2">
      <c r="B28" s="101" t="s">
        <v>50</v>
      </c>
      <c r="C28" s="102"/>
      <c r="D28" s="102"/>
      <c r="E28" s="103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</row>
    <row r="29" spans="2:21" x14ac:dyDescent="0.2">
      <c r="B29" s="101" t="s">
        <v>51</v>
      </c>
      <c r="C29" s="102"/>
      <c r="D29" s="102"/>
      <c r="E29" s="103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</row>
    <row r="30" spans="2:21" x14ac:dyDescent="0.2">
      <c r="B30" s="101" t="s">
        <v>52</v>
      </c>
      <c r="C30" s="102"/>
      <c r="D30" s="102"/>
      <c r="E30" s="103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</row>
    <row r="31" spans="2:21" x14ac:dyDescent="0.2">
      <c r="B31" s="101" t="s">
        <v>53</v>
      </c>
      <c r="C31" s="102"/>
      <c r="D31" s="102"/>
      <c r="E31" s="103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</row>
    <row r="32" spans="2:21" ht="13.5" thickBot="1" x14ac:dyDescent="0.25">
      <c r="B32" s="104" t="s">
        <v>54</v>
      </c>
      <c r="C32" s="105"/>
      <c r="D32" s="105"/>
      <c r="E32" s="106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</row>
    <row r="33" ht="13.5" thickTop="1" x14ac:dyDescent="0.2"/>
  </sheetData>
  <mergeCells count="22">
    <mergeCell ref="B31:E31"/>
    <mergeCell ref="B32:E32"/>
    <mergeCell ref="B22:E25"/>
    <mergeCell ref="B26:E26"/>
    <mergeCell ref="B27:E27"/>
    <mergeCell ref="B28:E28"/>
    <mergeCell ref="B29:E29"/>
    <mergeCell ref="B30:E30"/>
    <mergeCell ref="O5:Q5"/>
    <mergeCell ref="R5:T5"/>
    <mergeCell ref="C6:E6"/>
    <mergeCell ref="F6:H6"/>
    <mergeCell ref="I6:K6"/>
    <mergeCell ref="L6:N6"/>
    <mergeCell ref="O6:Q6"/>
    <mergeCell ref="R6:T6"/>
    <mergeCell ref="B1:D1"/>
    <mergeCell ref="C3:F3"/>
    <mergeCell ref="C5:E5"/>
    <mergeCell ref="F5:H5"/>
    <mergeCell ref="I5:K5"/>
    <mergeCell ref="L5:N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workbookViewId="0">
      <selection activeCell="G1" sqref="G1"/>
    </sheetView>
  </sheetViews>
  <sheetFormatPr defaultRowHeight="12.75" x14ac:dyDescent="0.2"/>
  <sheetData>
    <row r="1" spans="1:11" ht="15.75" x14ac:dyDescent="0.25">
      <c r="A1" s="27" t="s">
        <v>0</v>
      </c>
      <c r="B1" s="27"/>
      <c r="C1" s="27"/>
      <c r="D1" s="27"/>
      <c r="E1" s="15"/>
      <c r="F1" s="15"/>
      <c r="G1" s="15">
        <v>2</v>
      </c>
      <c r="H1" s="15"/>
      <c r="I1" s="15"/>
      <c r="J1" s="15"/>
      <c r="K1" s="15"/>
    </row>
    <row r="2" spans="1:11" ht="15.75" x14ac:dyDescent="0.25">
      <c r="A2" s="27"/>
      <c r="B2" s="26"/>
      <c r="C2" s="25"/>
      <c r="D2" s="25"/>
      <c r="E2" s="25"/>
      <c r="F2" s="25"/>
      <c r="G2" s="25"/>
      <c r="H2" s="25"/>
      <c r="I2" s="25"/>
      <c r="J2" s="25"/>
      <c r="K2" s="25"/>
    </row>
    <row r="3" spans="1:11" x14ac:dyDescent="0.2">
      <c r="A3" s="63" t="s">
        <v>5</v>
      </c>
      <c r="B3" s="63"/>
      <c r="C3" s="63"/>
      <c r="D3" s="63"/>
      <c r="E3" s="31" t="s">
        <v>6</v>
      </c>
      <c r="F3" s="31" t="s">
        <v>7</v>
      </c>
      <c r="G3" s="31" t="s">
        <v>8</v>
      </c>
      <c r="H3" s="31" t="s">
        <v>9</v>
      </c>
      <c r="I3" s="31" t="s">
        <v>16</v>
      </c>
      <c r="J3" s="31" t="s">
        <v>17</v>
      </c>
      <c r="K3" s="28" t="s">
        <v>10</v>
      </c>
    </row>
    <row r="4" spans="1:11" x14ac:dyDescent="0.2">
      <c r="A4" s="62" t="s">
        <v>18</v>
      </c>
      <c r="B4" s="62"/>
      <c r="C4" s="62"/>
      <c r="D4" s="62"/>
      <c r="E4" s="29">
        <v>8</v>
      </c>
      <c r="F4" s="29">
        <v>12</v>
      </c>
      <c r="G4" s="29">
        <v>6</v>
      </c>
      <c r="H4" s="29">
        <v>4</v>
      </c>
      <c r="I4" s="29">
        <v>0</v>
      </c>
      <c r="J4" s="29">
        <v>3</v>
      </c>
      <c r="K4" s="30">
        <v>33</v>
      </c>
    </row>
    <row r="5" spans="1:11" x14ac:dyDescent="0.2">
      <c r="A5" s="62" t="s">
        <v>19</v>
      </c>
      <c r="B5" s="62"/>
      <c r="C5" s="62"/>
      <c r="D5" s="62"/>
      <c r="E5" s="29">
        <v>6</v>
      </c>
      <c r="F5" s="29">
        <v>24</v>
      </c>
      <c r="G5" s="29">
        <v>9</v>
      </c>
      <c r="H5" s="29">
        <v>7</v>
      </c>
      <c r="I5" s="29">
        <v>0</v>
      </c>
      <c r="J5" s="29">
        <v>3</v>
      </c>
      <c r="K5" s="30">
        <v>49</v>
      </c>
    </row>
    <row r="6" spans="1:11" x14ac:dyDescent="0.2">
      <c r="A6" s="62" t="s">
        <v>20</v>
      </c>
      <c r="B6" s="62"/>
      <c r="C6" s="62"/>
      <c r="D6" s="62"/>
      <c r="E6" s="29">
        <v>8</v>
      </c>
      <c r="F6" s="29">
        <v>24</v>
      </c>
      <c r="G6" s="29">
        <v>9</v>
      </c>
      <c r="H6" s="29">
        <v>8.8000000000000007</v>
      </c>
      <c r="I6" s="29">
        <v>0</v>
      </c>
      <c r="J6" s="29">
        <v>3</v>
      </c>
      <c r="K6" s="30">
        <v>52.8</v>
      </c>
    </row>
    <row r="7" spans="1:11" x14ac:dyDescent="0.2">
      <c r="A7" s="62" t="s">
        <v>21</v>
      </c>
      <c r="B7" s="62"/>
      <c r="C7" s="62"/>
      <c r="D7" s="62"/>
      <c r="E7" s="29">
        <v>8</v>
      </c>
      <c r="F7" s="29">
        <v>24</v>
      </c>
      <c r="G7" s="29">
        <v>9</v>
      </c>
      <c r="H7" s="29">
        <v>8.8000000000000007</v>
      </c>
      <c r="I7" s="29">
        <v>0</v>
      </c>
      <c r="J7" s="29">
        <v>3</v>
      </c>
      <c r="K7" s="30">
        <v>52.8</v>
      </c>
    </row>
    <row r="8" spans="1:11" x14ac:dyDescent="0.2">
      <c r="A8" s="62" t="s">
        <v>22</v>
      </c>
      <c r="B8" s="62"/>
      <c r="C8" s="62"/>
      <c r="D8" s="62"/>
      <c r="E8" s="29">
        <v>8</v>
      </c>
      <c r="F8" s="29">
        <v>25.799999999999997</v>
      </c>
      <c r="G8" s="29">
        <v>9</v>
      </c>
      <c r="H8" s="29">
        <v>8</v>
      </c>
      <c r="I8" s="29">
        <v>0</v>
      </c>
      <c r="J8" s="29">
        <v>3</v>
      </c>
      <c r="K8" s="30">
        <v>53.8</v>
      </c>
    </row>
    <row r="9" spans="1:11" x14ac:dyDescent="0.2">
      <c r="A9" s="62" t="s">
        <v>23</v>
      </c>
      <c r="B9" s="62"/>
      <c r="C9" s="62"/>
      <c r="D9" s="62"/>
      <c r="E9" s="29">
        <v>6</v>
      </c>
      <c r="F9" s="29">
        <v>21</v>
      </c>
      <c r="G9" s="29">
        <v>10.5</v>
      </c>
      <c r="H9" s="29">
        <v>5</v>
      </c>
      <c r="I9" s="29">
        <v>0</v>
      </c>
      <c r="J9" s="29">
        <v>3</v>
      </c>
      <c r="K9" s="30">
        <v>45.5</v>
      </c>
    </row>
    <row r="10" spans="1:11" x14ac:dyDescent="0.2">
      <c r="A10" s="62" t="s">
        <v>24</v>
      </c>
      <c r="B10" s="62"/>
      <c r="C10" s="62"/>
      <c r="D10" s="62"/>
      <c r="E10" s="29">
        <v>6</v>
      </c>
      <c r="F10" s="29">
        <v>12</v>
      </c>
      <c r="G10" s="29">
        <v>6</v>
      </c>
      <c r="H10" s="29">
        <v>4</v>
      </c>
      <c r="I10" s="29">
        <v>0</v>
      </c>
      <c r="J10" s="29">
        <v>3</v>
      </c>
      <c r="K10" s="30">
        <v>31</v>
      </c>
    </row>
    <row r="11" spans="1:11" x14ac:dyDescent="0.2">
      <c r="A11" s="62" t="s">
        <v>25</v>
      </c>
      <c r="B11" s="62"/>
      <c r="C11" s="62"/>
      <c r="D11" s="62"/>
      <c r="E11" s="29">
        <v>6</v>
      </c>
      <c r="F11" s="29">
        <v>27</v>
      </c>
      <c r="G11" s="29">
        <v>12</v>
      </c>
      <c r="H11" s="29">
        <v>9</v>
      </c>
      <c r="I11" s="29">
        <v>0</v>
      </c>
      <c r="J11" s="29">
        <v>3</v>
      </c>
      <c r="K11" s="30">
        <v>57</v>
      </c>
    </row>
    <row r="12" spans="1:11" x14ac:dyDescent="0.2">
      <c r="A12" s="62" t="s">
        <v>26</v>
      </c>
      <c r="B12" s="62"/>
      <c r="C12" s="62"/>
      <c r="D12" s="62"/>
      <c r="E12" s="29">
        <v>6</v>
      </c>
      <c r="F12" s="29">
        <v>12</v>
      </c>
      <c r="G12" s="29">
        <v>9</v>
      </c>
      <c r="H12" s="29">
        <v>4</v>
      </c>
      <c r="I12" s="29">
        <v>0</v>
      </c>
      <c r="J12" s="29">
        <v>3</v>
      </c>
      <c r="K12" s="30">
        <v>34</v>
      </c>
    </row>
    <row r="13" spans="1:11" x14ac:dyDescent="0.2">
      <c r="A13" s="62" t="s">
        <v>27</v>
      </c>
      <c r="B13" s="62"/>
      <c r="C13" s="62"/>
      <c r="D13" s="62"/>
      <c r="E13" s="29">
        <v>6</v>
      </c>
      <c r="F13" s="29">
        <v>24</v>
      </c>
      <c r="G13" s="29">
        <v>10.5</v>
      </c>
      <c r="H13" s="29">
        <v>8</v>
      </c>
      <c r="I13" s="29">
        <v>0</v>
      </c>
      <c r="J13" s="29">
        <v>3</v>
      </c>
      <c r="K13" s="30">
        <v>51.5</v>
      </c>
    </row>
    <row r="14" spans="1:11" x14ac:dyDescent="0.2">
      <c r="A14" s="62" t="s">
        <v>28</v>
      </c>
      <c r="B14" s="62"/>
      <c r="C14" s="62"/>
      <c r="D14" s="62"/>
      <c r="E14" s="29">
        <v>8</v>
      </c>
      <c r="F14" s="29">
        <v>12</v>
      </c>
      <c r="G14" s="29">
        <v>6</v>
      </c>
      <c r="H14" s="29">
        <v>4</v>
      </c>
      <c r="I14" s="29">
        <v>0</v>
      </c>
      <c r="J14" s="29">
        <v>3</v>
      </c>
      <c r="K14" s="30">
        <v>33</v>
      </c>
    </row>
    <row r="15" spans="1:11" x14ac:dyDescent="0.2">
      <c r="A15" s="62" t="s">
        <v>29</v>
      </c>
      <c r="B15" s="62"/>
      <c r="C15" s="62"/>
      <c r="D15" s="62"/>
      <c r="E15" s="29">
        <v>6</v>
      </c>
      <c r="F15" s="29">
        <v>24</v>
      </c>
      <c r="G15" s="29">
        <v>9</v>
      </c>
      <c r="H15" s="29">
        <v>7.6</v>
      </c>
      <c r="I15" s="29">
        <v>0</v>
      </c>
      <c r="J15" s="29">
        <v>3</v>
      </c>
      <c r="K15" s="30">
        <v>49.6</v>
      </c>
    </row>
    <row r="16" spans="1:11" x14ac:dyDescent="0.2">
      <c r="A16" s="62" t="s">
        <v>30</v>
      </c>
      <c r="B16" s="62"/>
      <c r="C16" s="62"/>
      <c r="D16" s="62"/>
      <c r="E16" s="29">
        <v>8</v>
      </c>
      <c r="F16" s="29">
        <v>12</v>
      </c>
      <c r="G16" s="29">
        <v>6</v>
      </c>
      <c r="H16" s="29">
        <v>4</v>
      </c>
      <c r="I16" s="29">
        <v>0</v>
      </c>
      <c r="J16" s="29">
        <v>3</v>
      </c>
      <c r="K16" s="30">
        <v>33</v>
      </c>
    </row>
  </sheetData>
  <mergeCells count="14">
    <mergeCell ref="A15:D15"/>
    <mergeCell ref="A16:D16"/>
    <mergeCell ref="A12:D12"/>
    <mergeCell ref="A13:D13"/>
    <mergeCell ref="A8:D8"/>
    <mergeCell ref="A9:D9"/>
    <mergeCell ref="A10:D10"/>
    <mergeCell ref="A11:D11"/>
    <mergeCell ref="A14:D14"/>
    <mergeCell ref="A6:D6"/>
    <mergeCell ref="A5:D5"/>
    <mergeCell ref="A3:D3"/>
    <mergeCell ref="A4:D4"/>
    <mergeCell ref="A7:D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workbookViewId="0">
      <selection activeCell="G1" sqref="G1"/>
    </sheetView>
  </sheetViews>
  <sheetFormatPr defaultRowHeight="12.75" x14ac:dyDescent="0.2"/>
  <sheetData>
    <row r="1" spans="1:11" ht="15.75" x14ac:dyDescent="0.25">
      <c r="A1" s="34" t="s">
        <v>0</v>
      </c>
      <c r="B1" s="34"/>
      <c r="C1" s="34"/>
      <c r="D1" s="34"/>
      <c r="E1" s="15"/>
      <c r="F1" s="15"/>
      <c r="G1" s="15">
        <v>3</v>
      </c>
      <c r="H1" s="15"/>
      <c r="I1" s="15"/>
      <c r="J1" s="15"/>
      <c r="K1" s="15"/>
    </row>
    <row r="2" spans="1:11" ht="15.75" x14ac:dyDescent="0.25">
      <c r="A2" s="34"/>
      <c r="B2" s="33"/>
      <c r="C2" s="32"/>
      <c r="D2" s="32"/>
      <c r="E2" s="32"/>
      <c r="F2" s="32"/>
      <c r="G2" s="32"/>
      <c r="H2" s="32"/>
      <c r="I2" s="32"/>
      <c r="J2" s="32"/>
      <c r="K2" s="32"/>
    </row>
    <row r="3" spans="1:11" x14ac:dyDescent="0.2">
      <c r="A3" s="63" t="s">
        <v>5</v>
      </c>
      <c r="B3" s="63"/>
      <c r="C3" s="63"/>
      <c r="D3" s="63"/>
      <c r="E3" s="38" t="s">
        <v>6</v>
      </c>
      <c r="F3" s="38" t="s">
        <v>7</v>
      </c>
      <c r="G3" s="38" t="s">
        <v>8</v>
      </c>
      <c r="H3" s="38" t="s">
        <v>9</v>
      </c>
      <c r="I3" s="38" t="s">
        <v>16</v>
      </c>
      <c r="J3" s="38" t="s">
        <v>17</v>
      </c>
      <c r="K3" s="35" t="s">
        <v>10</v>
      </c>
    </row>
    <row r="4" spans="1:11" x14ac:dyDescent="0.2">
      <c r="A4" s="62" t="s">
        <v>18</v>
      </c>
      <c r="B4" s="62"/>
      <c r="C4" s="62"/>
      <c r="D4" s="62"/>
      <c r="E4" s="36">
        <v>0</v>
      </c>
      <c r="F4" s="36">
        <v>0</v>
      </c>
      <c r="G4" s="36">
        <v>0</v>
      </c>
      <c r="H4" s="36">
        <v>0</v>
      </c>
      <c r="I4" s="36">
        <v>0</v>
      </c>
      <c r="J4" s="36">
        <v>0</v>
      </c>
      <c r="K4" s="37">
        <v>0</v>
      </c>
    </row>
    <row r="5" spans="1:11" x14ac:dyDescent="0.2">
      <c r="A5" s="62" t="s">
        <v>19</v>
      </c>
      <c r="B5" s="62"/>
      <c r="C5" s="62"/>
      <c r="D5" s="62"/>
      <c r="E5" s="36">
        <v>0</v>
      </c>
      <c r="F5" s="36">
        <v>26.400000000000002</v>
      </c>
      <c r="G5" s="36">
        <v>9</v>
      </c>
      <c r="H5" s="36">
        <v>9</v>
      </c>
      <c r="I5" s="36">
        <v>0</v>
      </c>
      <c r="J5" s="36">
        <v>3</v>
      </c>
      <c r="K5" s="37">
        <v>47.400000000000006</v>
      </c>
    </row>
    <row r="6" spans="1:11" x14ac:dyDescent="0.2">
      <c r="A6" s="62" t="s">
        <v>20</v>
      </c>
      <c r="B6" s="62"/>
      <c r="C6" s="62"/>
      <c r="D6" s="62"/>
      <c r="E6" s="36">
        <v>10</v>
      </c>
      <c r="F6" s="36">
        <v>28.799999999999997</v>
      </c>
      <c r="G6" s="36">
        <v>9</v>
      </c>
      <c r="H6" s="36">
        <v>9</v>
      </c>
      <c r="I6" s="36">
        <v>0</v>
      </c>
      <c r="J6" s="36">
        <v>3</v>
      </c>
      <c r="K6" s="37">
        <v>59.8</v>
      </c>
    </row>
    <row r="7" spans="1:11" x14ac:dyDescent="0.2">
      <c r="A7" s="62" t="s">
        <v>21</v>
      </c>
      <c r="B7" s="62"/>
      <c r="C7" s="62"/>
      <c r="D7" s="62"/>
      <c r="E7" s="36">
        <v>0</v>
      </c>
      <c r="F7" s="36">
        <v>28.799999999999997</v>
      </c>
      <c r="G7" s="36">
        <v>15</v>
      </c>
      <c r="H7" s="36">
        <v>9</v>
      </c>
      <c r="I7" s="36">
        <v>0</v>
      </c>
      <c r="J7" s="36">
        <v>3</v>
      </c>
      <c r="K7" s="37">
        <v>55.8</v>
      </c>
    </row>
    <row r="8" spans="1:11" x14ac:dyDescent="0.2">
      <c r="A8" s="62" t="s">
        <v>22</v>
      </c>
      <c r="B8" s="62"/>
      <c r="C8" s="62"/>
      <c r="D8" s="62"/>
      <c r="E8" s="36">
        <v>10</v>
      </c>
      <c r="F8" s="36">
        <v>28.200000000000003</v>
      </c>
      <c r="G8" s="36">
        <v>6</v>
      </c>
      <c r="H8" s="36">
        <v>9.1999999999999993</v>
      </c>
      <c r="I8" s="36">
        <v>0</v>
      </c>
      <c r="J8" s="36">
        <v>3</v>
      </c>
      <c r="K8" s="37">
        <v>56.400000000000006</v>
      </c>
    </row>
    <row r="9" spans="1:11" x14ac:dyDescent="0.2">
      <c r="A9" s="62" t="s">
        <v>23</v>
      </c>
      <c r="B9" s="62"/>
      <c r="C9" s="62"/>
      <c r="D9" s="62"/>
      <c r="E9" s="36">
        <v>0</v>
      </c>
      <c r="F9" s="36">
        <v>27</v>
      </c>
      <c r="G9" s="36">
        <v>15</v>
      </c>
      <c r="H9" s="36">
        <v>8</v>
      </c>
      <c r="I9" s="36">
        <v>0</v>
      </c>
      <c r="J9" s="36">
        <v>3</v>
      </c>
      <c r="K9" s="37">
        <v>53</v>
      </c>
    </row>
    <row r="10" spans="1:11" x14ac:dyDescent="0.2">
      <c r="A10" s="62" t="s">
        <v>24</v>
      </c>
      <c r="B10" s="62"/>
      <c r="C10" s="62"/>
      <c r="D10" s="62"/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7">
        <v>0</v>
      </c>
    </row>
    <row r="11" spans="1:11" x14ac:dyDescent="0.2">
      <c r="A11" s="62" t="s">
        <v>25</v>
      </c>
      <c r="B11" s="62"/>
      <c r="C11" s="62"/>
      <c r="D11" s="62"/>
      <c r="E11" s="36">
        <v>0</v>
      </c>
      <c r="F11" s="36">
        <v>28.799999999999997</v>
      </c>
      <c r="G11" s="36">
        <v>9</v>
      </c>
      <c r="H11" s="36">
        <v>8</v>
      </c>
      <c r="I11" s="36">
        <v>0</v>
      </c>
      <c r="J11" s="36">
        <v>3</v>
      </c>
      <c r="K11" s="37">
        <v>48.8</v>
      </c>
    </row>
    <row r="12" spans="1:11" x14ac:dyDescent="0.2">
      <c r="A12" s="62" t="s">
        <v>26</v>
      </c>
      <c r="B12" s="62"/>
      <c r="C12" s="62"/>
      <c r="D12" s="62"/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7">
        <v>0</v>
      </c>
    </row>
    <row r="13" spans="1:11" x14ac:dyDescent="0.2">
      <c r="A13" s="62" t="s">
        <v>27</v>
      </c>
      <c r="B13" s="62"/>
      <c r="C13" s="62"/>
      <c r="D13" s="62"/>
      <c r="E13" s="36">
        <v>4</v>
      </c>
      <c r="F13" s="36">
        <v>27</v>
      </c>
      <c r="G13" s="36">
        <v>12</v>
      </c>
      <c r="H13" s="36">
        <v>8</v>
      </c>
      <c r="I13" s="36">
        <v>0</v>
      </c>
      <c r="J13" s="36">
        <v>3</v>
      </c>
      <c r="K13" s="37">
        <v>54</v>
      </c>
    </row>
    <row r="14" spans="1:11" x14ac:dyDescent="0.2">
      <c r="A14" s="62" t="s">
        <v>28</v>
      </c>
      <c r="B14" s="62"/>
      <c r="C14" s="62"/>
      <c r="D14" s="62"/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7">
        <v>0</v>
      </c>
    </row>
    <row r="15" spans="1:11" x14ac:dyDescent="0.2">
      <c r="A15" s="62" t="s">
        <v>29</v>
      </c>
      <c r="B15" s="62"/>
      <c r="C15" s="62"/>
      <c r="D15" s="62"/>
      <c r="E15" s="36">
        <v>4</v>
      </c>
      <c r="F15" s="36">
        <v>27</v>
      </c>
      <c r="G15" s="36">
        <v>6</v>
      </c>
      <c r="H15" s="36">
        <v>9</v>
      </c>
      <c r="I15" s="36">
        <v>0</v>
      </c>
      <c r="J15" s="36">
        <v>3</v>
      </c>
      <c r="K15" s="37">
        <v>49</v>
      </c>
    </row>
    <row r="16" spans="1:11" x14ac:dyDescent="0.2">
      <c r="A16" s="62" t="s">
        <v>30</v>
      </c>
      <c r="B16" s="62"/>
      <c r="C16" s="62"/>
      <c r="D16" s="62"/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7">
        <v>0</v>
      </c>
    </row>
  </sheetData>
  <mergeCells count="14">
    <mergeCell ref="A15:D15"/>
    <mergeCell ref="A16:D16"/>
    <mergeCell ref="A12:D12"/>
    <mergeCell ref="A13:D13"/>
    <mergeCell ref="A7:D7"/>
    <mergeCell ref="A8:D8"/>
    <mergeCell ref="A9:D9"/>
    <mergeCell ref="A10:D10"/>
    <mergeCell ref="A11:D11"/>
    <mergeCell ref="A6:D6"/>
    <mergeCell ref="A5:D5"/>
    <mergeCell ref="A3:D3"/>
    <mergeCell ref="A4:D4"/>
    <mergeCell ref="A14:D1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workbookViewId="0">
      <selection activeCell="G1" sqref="G1"/>
    </sheetView>
  </sheetViews>
  <sheetFormatPr defaultRowHeight="12.75" x14ac:dyDescent="0.2"/>
  <sheetData>
    <row r="1" spans="1:11" ht="15.75" customHeight="1" x14ac:dyDescent="0.25">
      <c r="A1" s="53" t="s">
        <v>0</v>
      </c>
      <c r="B1" s="53"/>
      <c r="C1" s="53"/>
      <c r="D1" s="53"/>
      <c r="E1" s="15"/>
      <c r="F1" s="15"/>
      <c r="G1" s="15">
        <v>4</v>
      </c>
      <c r="H1" s="15"/>
      <c r="I1" s="15"/>
      <c r="J1" s="15"/>
      <c r="K1" s="15"/>
    </row>
    <row r="2" spans="1:11" ht="15.75" x14ac:dyDescent="0.25">
      <c r="A2" s="53"/>
      <c r="B2" s="52"/>
      <c r="C2" s="51"/>
      <c r="D2" s="51"/>
      <c r="E2" s="51"/>
      <c r="F2" s="51"/>
      <c r="G2" s="51"/>
      <c r="H2" s="51"/>
      <c r="I2" s="51"/>
      <c r="J2" s="51"/>
      <c r="K2" s="51"/>
    </row>
    <row r="3" spans="1:11" x14ac:dyDescent="0.2">
      <c r="A3" s="63" t="s">
        <v>5</v>
      </c>
      <c r="B3" s="63"/>
      <c r="C3" s="63"/>
      <c r="D3" s="63"/>
      <c r="E3" s="57" t="s">
        <v>6</v>
      </c>
      <c r="F3" s="57" t="s">
        <v>7</v>
      </c>
      <c r="G3" s="57" t="s">
        <v>8</v>
      </c>
      <c r="H3" s="57" t="s">
        <v>9</v>
      </c>
      <c r="I3" s="57" t="s">
        <v>16</v>
      </c>
      <c r="J3" s="57" t="s">
        <v>17</v>
      </c>
      <c r="K3" s="54" t="s">
        <v>10</v>
      </c>
    </row>
    <row r="4" spans="1:11" x14ac:dyDescent="0.2">
      <c r="A4" s="62" t="s">
        <v>18</v>
      </c>
      <c r="B4" s="62"/>
      <c r="C4" s="62"/>
      <c r="D4" s="62"/>
      <c r="E4" s="55">
        <v>2</v>
      </c>
      <c r="F4" s="55">
        <v>6</v>
      </c>
      <c r="G4" s="55">
        <v>3</v>
      </c>
      <c r="H4" s="55">
        <v>2</v>
      </c>
      <c r="I4" s="55">
        <v>0</v>
      </c>
      <c r="J4" s="55">
        <v>1</v>
      </c>
      <c r="K4" s="56">
        <v>14</v>
      </c>
    </row>
    <row r="5" spans="1:11" x14ac:dyDescent="0.2">
      <c r="A5" s="62" t="s">
        <v>19</v>
      </c>
      <c r="B5" s="62"/>
      <c r="C5" s="62"/>
      <c r="D5" s="62"/>
      <c r="E5" s="55">
        <v>8</v>
      </c>
      <c r="F5" s="55">
        <v>24</v>
      </c>
      <c r="G5" s="55">
        <v>12</v>
      </c>
      <c r="H5" s="55">
        <v>8</v>
      </c>
      <c r="I5" s="55">
        <v>0</v>
      </c>
      <c r="J5" s="55">
        <v>3</v>
      </c>
      <c r="K5" s="56">
        <v>55</v>
      </c>
    </row>
    <row r="6" spans="1:11" x14ac:dyDescent="0.2">
      <c r="A6" s="62" t="s">
        <v>20</v>
      </c>
      <c r="B6" s="62"/>
      <c r="C6" s="62"/>
      <c r="D6" s="62"/>
      <c r="E6" s="55">
        <v>10</v>
      </c>
      <c r="F6" s="55">
        <v>30</v>
      </c>
      <c r="G6" s="55">
        <v>15</v>
      </c>
      <c r="H6" s="55">
        <v>10</v>
      </c>
      <c r="I6" s="55">
        <v>0</v>
      </c>
      <c r="J6" s="55">
        <v>3</v>
      </c>
      <c r="K6" s="56">
        <v>68</v>
      </c>
    </row>
    <row r="7" spans="1:11" x14ac:dyDescent="0.2">
      <c r="A7" s="62" t="s">
        <v>21</v>
      </c>
      <c r="B7" s="62"/>
      <c r="C7" s="62"/>
      <c r="D7" s="62"/>
      <c r="E7" s="55">
        <v>10</v>
      </c>
      <c r="F7" s="55">
        <v>24</v>
      </c>
      <c r="G7" s="55">
        <v>9</v>
      </c>
      <c r="H7" s="55">
        <v>10</v>
      </c>
      <c r="I7" s="55">
        <v>0</v>
      </c>
      <c r="J7" s="55">
        <v>3</v>
      </c>
      <c r="K7" s="56">
        <v>56</v>
      </c>
    </row>
    <row r="8" spans="1:11" x14ac:dyDescent="0.2">
      <c r="A8" s="62" t="s">
        <v>22</v>
      </c>
      <c r="B8" s="62"/>
      <c r="C8" s="62"/>
      <c r="D8" s="62"/>
      <c r="E8" s="55">
        <v>10</v>
      </c>
      <c r="F8" s="55">
        <v>24</v>
      </c>
      <c r="G8" s="55">
        <v>9</v>
      </c>
      <c r="H8" s="55">
        <v>10</v>
      </c>
      <c r="I8" s="55">
        <v>0</v>
      </c>
      <c r="J8" s="55">
        <v>3</v>
      </c>
      <c r="K8" s="56">
        <v>56</v>
      </c>
    </row>
    <row r="9" spans="1:11" x14ac:dyDescent="0.2">
      <c r="A9" s="62" t="s">
        <v>23</v>
      </c>
      <c r="B9" s="62"/>
      <c r="C9" s="62"/>
      <c r="D9" s="62"/>
      <c r="E9" s="55">
        <v>8</v>
      </c>
      <c r="F9" s="55">
        <v>30</v>
      </c>
      <c r="G9" s="55">
        <v>15</v>
      </c>
      <c r="H9" s="55">
        <v>8</v>
      </c>
      <c r="I9" s="55">
        <v>0</v>
      </c>
      <c r="J9" s="55">
        <v>3</v>
      </c>
      <c r="K9" s="56">
        <v>64</v>
      </c>
    </row>
    <row r="10" spans="1:11" x14ac:dyDescent="0.2">
      <c r="A10" s="62" t="s">
        <v>24</v>
      </c>
      <c r="B10" s="62"/>
      <c r="C10" s="62"/>
      <c r="D10" s="62"/>
      <c r="E10" s="55">
        <v>2</v>
      </c>
      <c r="F10" s="55">
        <v>6</v>
      </c>
      <c r="G10" s="55">
        <v>3</v>
      </c>
      <c r="H10" s="55">
        <v>2</v>
      </c>
      <c r="I10" s="55">
        <v>0</v>
      </c>
      <c r="J10" s="55">
        <v>1</v>
      </c>
      <c r="K10" s="56">
        <v>14</v>
      </c>
    </row>
    <row r="11" spans="1:11" x14ac:dyDescent="0.2">
      <c r="A11" s="62" t="s">
        <v>25</v>
      </c>
      <c r="B11" s="62"/>
      <c r="C11" s="62"/>
      <c r="D11" s="62"/>
      <c r="E11" s="55">
        <v>8</v>
      </c>
      <c r="F11" s="55">
        <v>24</v>
      </c>
      <c r="G11" s="55">
        <v>15</v>
      </c>
      <c r="H11" s="55">
        <v>8</v>
      </c>
      <c r="I11" s="55">
        <v>0</v>
      </c>
      <c r="J11" s="55">
        <v>3</v>
      </c>
      <c r="K11" s="56">
        <v>58</v>
      </c>
    </row>
    <row r="12" spans="1:11" x14ac:dyDescent="0.2">
      <c r="A12" s="62" t="s">
        <v>26</v>
      </c>
      <c r="B12" s="62"/>
      <c r="C12" s="62"/>
      <c r="D12" s="62"/>
      <c r="E12" s="55">
        <v>2</v>
      </c>
      <c r="F12" s="55">
        <v>6</v>
      </c>
      <c r="G12" s="55">
        <v>3</v>
      </c>
      <c r="H12" s="55">
        <v>2</v>
      </c>
      <c r="I12" s="55">
        <v>0</v>
      </c>
      <c r="J12" s="55">
        <v>1</v>
      </c>
      <c r="K12" s="56">
        <v>14</v>
      </c>
    </row>
    <row r="13" spans="1:11" x14ac:dyDescent="0.2">
      <c r="A13" s="62" t="s">
        <v>27</v>
      </c>
      <c r="B13" s="62"/>
      <c r="C13" s="62"/>
      <c r="D13" s="62"/>
      <c r="E13" s="55">
        <v>8</v>
      </c>
      <c r="F13" s="55">
        <v>30</v>
      </c>
      <c r="G13" s="55">
        <v>15</v>
      </c>
      <c r="H13" s="55">
        <v>8</v>
      </c>
      <c r="I13" s="55">
        <v>0</v>
      </c>
      <c r="J13" s="55">
        <v>3</v>
      </c>
      <c r="K13" s="56">
        <v>64</v>
      </c>
    </row>
    <row r="14" spans="1:11" x14ac:dyDescent="0.2">
      <c r="A14" s="62" t="s">
        <v>28</v>
      </c>
      <c r="B14" s="62"/>
      <c r="C14" s="62"/>
      <c r="D14" s="62"/>
      <c r="E14" s="55">
        <v>2</v>
      </c>
      <c r="F14" s="55">
        <v>6</v>
      </c>
      <c r="G14" s="55">
        <v>3</v>
      </c>
      <c r="H14" s="55">
        <v>2</v>
      </c>
      <c r="I14" s="55">
        <v>0</v>
      </c>
      <c r="J14" s="55">
        <v>1</v>
      </c>
      <c r="K14" s="56">
        <v>14</v>
      </c>
    </row>
    <row r="15" spans="1:11" x14ac:dyDescent="0.2">
      <c r="A15" s="62" t="s">
        <v>29</v>
      </c>
      <c r="B15" s="62"/>
      <c r="C15" s="62"/>
      <c r="D15" s="62"/>
      <c r="E15" s="55">
        <v>8</v>
      </c>
      <c r="F15" s="55">
        <v>30</v>
      </c>
      <c r="G15" s="55">
        <v>6</v>
      </c>
      <c r="H15" s="55">
        <v>10</v>
      </c>
      <c r="I15" s="55">
        <v>0</v>
      </c>
      <c r="J15" s="55">
        <v>3</v>
      </c>
      <c r="K15" s="56">
        <v>57</v>
      </c>
    </row>
    <row r="16" spans="1:11" x14ac:dyDescent="0.2">
      <c r="A16" s="62" t="s">
        <v>30</v>
      </c>
      <c r="B16" s="62"/>
      <c r="C16" s="62"/>
      <c r="D16" s="62"/>
      <c r="E16" s="55">
        <v>2</v>
      </c>
      <c r="F16" s="55">
        <v>6</v>
      </c>
      <c r="G16" s="55">
        <v>3</v>
      </c>
      <c r="H16" s="55">
        <v>2</v>
      </c>
      <c r="I16" s="55">
        <v>0</v>
      </c>
      <c r="J16" s="55">
        <v>1</v>
      </c>
      <c r="K16" s="56">
        <v>14</v>
      </c>
    </row>
  </sheetData>
  <mergeCells count="14">
    <mergeCell ref="A15:D15"/>
    <mergeCell ref="A16:D16"/>
    <mergeCell ref="A12:D12"/>
    <mergeCell ref="A13:D13"/>
    <mergeCell ref="A8:D8"/>
    <mergeCell ref="A9:D9"/>
    <mergeCell ref="A10:D10"/>
    <mergeCell ref="A11:D11"/>
    <mergeCell ref="A14:D14"/>
    <mergeCell ref="A6:D6"/>
    <mergeCell ref="A5:D5"/>
    <mergeCell ref="A3:D3"/>
    <mergeCell ref="A4:D4"/>
    <mergeCell ref="A7:D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workbookViewId="0">
      <selection activeCell="G1" sqref="G1"/>
    </sheetView>
  </sheetViews>
  <sheetFormatPr defaultRowHeight="12.75" x14ac:dyDescent="0.2"/>
  <sheetData>
    <row r="1" spans="1:11" ht="15.75" customHeight="1" x14ac:dyDescent="0.25">
      <c r="A1" s="41" t="s">
        <v>0</v>
      </c>
      <c r="B1" s="41"/>
      <c r="C1" s="41"/>
      <c r="D1" s="41"/>
      <c r="E1" s="24"/>
      <c r="F1" s="24"/>
      <c r="G1" s="24">
        <v>5</v>
      </c>
      <c r="H1" s="24"/>
      <c r="I1" s="24"/>
      <c r="J1" s="24"/>
      <c r="K1" s="24"/>
    </row>
    <row r="2" spans="1:11" ht="15.75" x14ac:dyDescent="0.25">
      <c r="A2" s="41"/>
      <c r="B2" s="40"/>
      <c r="C2" s="39"/>
      <c r="D2" s="39"/>
      <c r="E2" s="39"/>
      <c r="F2" s="39"/>
      <c r="G2" s="39"/>
      <c r="H2" s="39"/>
      <c r="I2" s="39"/>
      <c r="J2" s="39"/>
      <c r="K2" s="39"/>
    </row>
    <row r="3" spans="1:11" x14ac:dyDescent="0.2">
      <c r="A3" s="63" t="s">
        <v>5</v>
      </c>
      <c r="B3" s="63"/>
      <c r="C3" s="63"/>
      <c r="D3" s="63"/>
      <c r="E3" s="43" t="s">
        <v>6</v>
      </c>
      <c r="F3" s="43" t="s">
        <v>7</v>
      </c>
      <c r="G3" s="43" t="s">
        <v>8</v>
      </c>
      <c r="H3" s="43" t="s">
        <v>9</v>
      </c>
      <c r="I3" s="43" t="s">
        <v>16</v>
      </c>
      <c r="J3" s="43" t="s">
        <v>17</v>
      </c>
      <c r="K3" s="42" t="s">
        <v>10</v>
      </c>
    </row>
    <row r="4" spans="1:11" x14ac:dyDescent="0.2">
      <c r="A4" s="62" t="s">
        <v>18</v>
      </c>
      <c r="B4" s="62"/>
      <c r="C4" s="62"/>
      <c r="D4" s="62"/>
      <c r="E4" s="58">
        <v>0</v>
      </c>
      <c r="F4" s="58">
        <v>0</v>
      </c>
      <c r="G4" s="58">
        <v>0</v>
      </c>
      <c r="H4" s="58">
        <v>0</v>
      </c>
      <c r="I4" s="58">
        <v>0</v>
      </c>
      <c r="J4" s="58">
        <v>0</v>
      </c>
      <c r="K4" s="59">
        <v>0</v>
      </c>
    </row>
    <row r="5" spans="1:11" x14ac:dyDescent="0.2">
      <c r="A5" s="62" t="s">
        <v>19</v>
      </c>
      <c r="B5" s="62"/>
      <c r="C5" s="62"/>
      <c r="D5" s="62"/>
      <c r="E5" s="58">
        <v>6</v>
      </c>
      <c r="F5" s="58">
        <v>24</v>
      </c>
      <c r="G5" s="58">
        <v>12</v>
      </c>
      <c r="H5" s="58">
        <v>8</v>
      </c>
      <c r="I5" s="58">
        <v>0</v>
      </c>
      <c r="J5" s="58">
        <v>4</v>
      </c>
      <c r="K5" s="59">
        <v>54</v>
      </c>
    </row>
    <row r="6" spans="1:11" x14ac:dyDescent="0.2">
      <c r="A6" s="62" t="s">
        <v>20</v>
      </c>
      <c r="B6" s="62"/>
      <c r="C6" s="62"/>
      <c r="D6" s="62"/>
      <c r="E6" s="58">
        <v>10</v>
      </c>
      <c r="F6" s="58">
        <v>24</v>
      </c>
      <c r="G6" s="58">
        <v>15</v>
      </c>
      <c r="H6" s="58">
        <v>8</v>
      </c>
      <c r="I6" s="58">
        <v>0</v>
      </c>
      <c r="J6" s="58">
        <v>5</v>
      </c>
      <c r="K6" s="59">
        <v>62</v>
      </c>
    </row>
    <row r="7" spans="1:11" x14ac:dyDescent="0.2">
      <c r="A7" s="62" t="s">
        <v>21</v>
      </c>
      <c r="B7" s="62"/>
      <c r="C7" s="62"/>
      <c r="D7" s="62"/>
      <c r="E7" s="58">
        <v>8</v>
      </c>
      <c r="F7" s="58">
        <v>24</v>
      </c>
      <c r="G7" s="58">
        <v>12</v>
      </c>
      <c r="H7" s="58">
        <v>8</v>
      </c>
      <c r="I7" s="58">
        <v>0</v>
      </c>
      <c r="J7" s="58">
        <v>4</v>
      </c>
      <c r="K7" s="59">
        <v>56</v>
      </c>
    </row>
    <row r="8" spans="1:11" x14ac:dyDescent="0.2">
      <c r="A8" s="62" t="s">
        <v>22</v>
      </c>
      <c r="B8" s="62"/>
      <c r="C8" s="62"/>
      <c r="D8" s="62"/>
      <c r="E8" s="58">
        <v>10</v>
      </c>
      <c r="F8" s="58">
        <v>30</v>
      </c>
      <c r="G8" s="58">
        <v>15</v>
      </c>
      <c r="H8" s="58">
        <v>10</v>
      </c>
      <c r="I8" s="58">
        <v>0</v>
      </c>
      <c r="J8" s="58">
        <v>5</v>
      </c>
      <c r="K8" s="59">
        <v>70</v>
      </c>
    </row>
    <row r="9" spans="1:11" x14ac:dyDescent="0.2">
      <c r="A9" s="62" t="s">
        <v>23</v>
      </c>
      <c r="B9" s="62"/>
      <c r="C9" s="62"/>
      <c r="D9" s="62"/>
      <c r="E9" s="58">
        <v>8</v>
      </c>
      <c r="F9" s="58">
        <v>30</v>
      </c>
      <c r="G9" s="58">
        <v>12</v>
      </c>
      <c r="H9" s="58">
        <v>8</v>
      </c>
      <c r="I9" s="58">
        <v>0</v>
      </c>
      <c r="J9" s="58">
        <v>4</v>
      </c>
      <c r="K9" s="59">
        <v>62</v>
      </c>
    </row>
    <row r="10" spans="1:11" x14ac:dyDescent="0.2">
      <c r="A10" s="62" t="s">
        <v>24</v>
      </c>
      <c r="B10" s="62"/>
      <c r="C10" s="62"/>
      <c r="D10" s="62"/>
      <c r="E10" s="58">
        <v>0</v>
      </c>
      <c r="F10" s="58">
        <v>0</v>
      </c>
      <c r="G10" s="58">
        <v>0</v>
      </c>
      <c r="H10" s="58">
        <v>0</v>
      </c>
      <c r="I10" s="58">
        <v>0</v>
      </c>
      <c r="J10" s="58">
        <v>0</v>
      </c>
      <c r="K10" s="59">
        <v>0</v>
      </c>
    </row>
    <row r="11" spans="1:11" x14ac:dyDescent="0.2">
      <c r="A11" s="62" t="s">
        <v>25</v>
      </c>
      <c r="B11" s="62"/>
      <c r="C11" s="62"/>
      <c r="D11" s="62"/>
      <c r="E11" s="58">
        <v>8</v>
      </c>
      <c r="F11" s="58">
        <v>24</v>
      </c>
      <c r="G11" s="58">
        <v>12</v>
      </c>
      <c r="H11" s="58">
        <v>8</v>
      </c>
      <c r="I11" s="58">
        <v>0</v>
      </c>
      <c r="J11" s="58">
        <v>4</v>
      </c>
      <c r="K11" s="59">
        <v>56</v>
      </c>
    </row>
    <row r="12" spans="1:11" x14ac:dyDescent="0.2">
      <c r="A12" s="62" t="s">
        <v>26</v>
      </c>
      <c r="B12" s="62"/>
      <c r="C12" s="62"/>
      <c r="D12" s="62"/>
      <c r="E12" s="58">
        <v>0</v>
      </c>
      <c r="F12" s="58">
        <v>0</v>
      </c>
      <c r="G12" s="58">
        <v>0</v>
      </c>
      <c r="H12" s="58">
        <v>0</v>
      </c>
      <c r="I12" s="58">
        <v>0</v>
      </c>
      <c r="J12" s="58">
        <v>0</v>
      </c>
      <c r="K12" s="59">
        <v>0</v>
      </c>
    </row>
    <row r="13" spans="1:11" x14ac:dyDescent="0.2">
      <c r="A13" s="62" t="s">
        <v>27</v>
      </c>
      <c r="B13" s="62"/>
      <c r="C13" s="62"/>
      <c r="D13" s="62"/>
      <c r="E13" s="58">
        <v>8</v>
      </c>
      <c r="F13" s="58">
        <v>30</v>
      </c>
      <c r="G13" s="58">
        <v>12</v>
      </c>
      <c r="H13" s="58">
        <v>10</v>
      </c>
      <c r="I13" s="58">
        <v>0</v>
      </c>
      <c r="J13" s="58">
        <v>4</v>
      </c>
      <c r="K13" s="59">
        <v>64</v>
      </c>
    </row>
    <row r="14" spans="1:11" x14ac:dyDescent="0.2">
      <c r="A14" s="62" t="s">
        <v>28</v>
      </c>
      <c r="B14" s="62"/>
      <c r="C14" s="62"/>
      <c r="D14" s="62"/>
      <c r="E14" s="58">
        <v>0</v>
      </c>
      <c r="F14" s="58">
        <v>0</v>
      </c>
      <c r="G14" s="58">
        <v>0</v>
      </c>
      <c r="H14" s="58">
        <v>0</v>
      </c>
      <c r="I14" s="58">
        <v>0</v>
      </c>
      <c r="J14" s="58">
        <v>0</v>
      </c>
      <c r="K14" s="59">
        <v>0</v>
      </c>
    </row>
    <row r="15" spans="1:11" x14ac:dyDescent="0.2">
      <c r="A15" s="62" t="s">
        <v>29</v>
      </c>
      <c r="B15" s="62"/>
      <c r="C15" s="62"/>
      <c r="D15" s="62"/>
      <c r="E15" s="58">
        <v>6</v>
      </c>
      <c r="F15" s="58">
        <v>24</v>
      </c>
      <c r="G15" s="58">
        <v>12</v>
      </c>
      <c r="H15" s="58">
        <v>8</v>
      </c>
      <c r="I15" s="58">
        <v>0</v>
      </c>
      <c r="J15" s="58">
        <v>4</v>
      </c>
      <c r="K15" s="59">
        <v>54</v>
      </c>
    </row>
    <row r="16" spans="1:11" x14ac:dyDescent="0.2">
      <c r="A16" s="62" t="s">
        <v>30</v>
      </c>
      <c r="B16" s="62"/>
      <c r="C16" s="62"/>
      <c r="D16" s="62"/>
      <c r="E16" s="58">
        <v>0</v>
      </c>
      <c r="F16" s="58">
        <v>0</v>
      </c>
      <c r="G16" s="58">
        <v>0</v>
      </c>
      <c r="H16" s="58">
        <v>0</v>
      </c>
      <c r="I16" s="58">
        <v>0</v>
      </c>
      <c r="J16" s="58">
        <v>0</v>
      </c>
      <c r="K16" s="59">
        <v>0</v>
      </c>
    </row>
  </sheetData>
  <mergeCells count="14">
    <mergeCell ref="A15:D15"/>
    <mergeCell ref="A16:D16"/>
    <mergeCell ref="A8:D8"/>
    <mergeCell ref="A9:D9"/>
    <mergeCell ref="A10:D10"/>
    <mergeCell ref="A11:D11"/>
    <mergeCell ref="A14:D14"/>
    <mergeCell ref="A12:D12"/>
    <mergeCell ref="A13:D13"/>
    <mergeCell ref="A3:D3"/>
    <mergeCell ref="A6:D6"/>
    <mergeCell ref="A5:D5"/>
    <mergeCell ref="A4:D4"/>
    <mergeCell ref="A7:D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workbookViewId="0">
      <selection activeCell="G1" sqref="G1"/>
    </sheetView>
  </sheetViews>
  <sheetFormatPr defaultRowHeight="12.75" x14ac:dyDescent="0.2"/>
  <sheetData>
    <row r="1" spans="1:11" ht="15.75" customHeight="1" x14ac:dyDescent="0.25">
      <c r="A1" s="46" t="s">
        <v>0</v>
      </c>
      <c r="B1" s="46"/>
      <c r="C1" s="46"/>
      <c r="D1" s="46"/>
      <c r="E1" s="24"/>
      <c r="F1" s="24"/>
      <c r="G1" s="24">
        <v>6</v>
      </c>
      <c r="H1" s="24"/>
      <c r="I1" s="24"/>
      <c r="J1" s="24"/>
      <c r="K1" s="24"/>
    </row>
    <row r="2" spans="1:11" ht="15.75" x14ac:dyDescent="0.25">
      <c r="A2" s="46"/>
      <c r="B2" s="45"/>
      <c r="C2" s="44"/>
      <c r="D2" s="44"/>
      <c r="E2" s="44"/>
      <c r="F2" s="44"/>
      <c r="G2" s="44"/>
      <c r="H2" s="44"/>
      <c r="I2" s="44"/>
      <c r="J2" s="44"/>
      <c r="K2" s="44"/>
    </row>
    <row r="3" spans="1:11" x14ac:dyDescent="0.2">
      <c r="A3" s="63" t="s">
        <v>5</v>
      </c>
      <c r="B3" s="63"/>
      <c r="C3" s="63"/>
      <c r="D3" s="63"/>
      <c r="E3" s="50" t="s">
        <v>6</v>
      </c>
      <c r="F3" s="50" t="s">
        <v>7</v>
      </c>
      <c r="G3" s="50" t="s">
        <v>8</v>
      </c>
      <c r="H3" s="50" t="s">
        <v>9</v>
      </c>
      <c r="I3" s="50" t="s">
        <v>16</v>
      </c>
      <c r="J3" s="50" t="s">
        <v>17</v>
      </c>
      <c r="K3" s="47" t="s">
        <v>10</v>
      </c>
    </row>
    <row r="4" spans="1:11" x14ac:dyDescent="0.2">
      <c r="A4" s="62" t="s">
        <v>18</v>
      </c>
      <c r="B4" s="62"/>
      <c r="C4" s="62"/>
      <c r="D4" s="62"/>
      <c r="E4" s="48">
        <v>6</v>
      </c>
      <c r="F4" s="48">
        <v>18</v>
      </c>
      <c r="G4" s="48">
        <v>6</v>
      </c>
      <c r="H4" s="48">
        <v>4</v>
      </c>
      <c r="I4" s="48">
        <v>0</v>
      </c>
      <c r="J4" s="48">
        <v>3</v>
      </c>
      <c r="K4" s="49">
        <v>37</v>
      </c>
    </row>
    <row r="5" spans="1:11" x14ac:dyDescent="0.2">
      <c r="A5" s="62" t="s">
        <v>19</v>
      </c>
      <c r="B5" s="62"/>
      <c r="C5" s="62"/>
      <c r="D5" s="62"/>
      <c r="E5" s="48">
        <v>6</v>
      </c>
      <c r="F5" s="48">
        <v>18</v>
      </c>
      <c r="G5" s="48">
        <v>12</v>
      </c>
      <c r="H5" s="48">
        <v>6</v>
      </c>
      <c r="I5" s="48">
        <v>0</v>
      </c>
      <c r="J5" s="48">
        <v>3</v>
      </c>
      <c r="K5" s="49">
        <v>45</v>
      </c>
    </row>
    <row r="6" spans="1:11" x14ac:dyDescent="0.2">
      <c r="A6" s="62" t="s">
        <v>20</v>
      </c>
      <c r="B6" s="62"/>
      <c r="C6" s="62"/>
      <c r="D6" s="62"/>
      <c r="E6" s="48">
        <v>6</v>
      </c>
      <c r="F6" s="48">
        <v>18</v>
      </c>
      <c r="G6" s="48">
        <v>12</v>
      </c>
      <c r="H6" s="48">
        <v>8</v>
      </c>
      <c r="I6" s="48">
        <v>0</v>
      </c>
      <c r="J6" s="48">
        <v>3</v>
      </c>
      <c r="K6" s="49">
        <v>47</v>
      </c>
    </row>
    <row r="7" spans="1:11" x14ac:dyDescent="0.2">
      <c r="A7" s="62" t="s">
        <v>21</v>
      </c>
      <c r="B7" s="62"/>
      <c r="C7" s="62"/>
      <c r="D7" s="62"/>
      <c r="E7" s="48">
        <v>6</v>
      </c>
      <c r="F7" s="48">
        <v>18</v>
      </c>
      <c r="G7" s="48">
        <v>12</v>
      </c>
      <c r="H7" s="48">
        <v>8</v>
      </c>
      <c r="I7" s="48">
        <v>0</v>
      </c>
      <c r="J7" s="48">
        <v>3</v>
      </c>
      <c r="K7" s="49">
        <v>47</v>
      </c>
    </row>
    <row r="8" spans="1:11" x14ac:dyDescent="0.2">
      <c r="A8" s="62" t="s">
        <v>22</v>
      </c>
      <c r="B8" s="62"/>
      <c r="C8" s="62"/>
      <c r="D8" s="62"/>
      <c r="E8" s="48">
        <v>8</v>
      </c>
      <c r="F8" s="48">
        <v>18</v>
      </c>
      <c r="G8" s="48">
        <v>12</v>
      </c>
      <c r="H8" s="48">
        <v>8</v>
      </c>
      <c r="I8" s="48">
        <v>0</v>
      </c>
      <c r="J8" s="48">
        <v>3</v>
      </c>
      <c r="K8" s="49">
        <v>49</v>
      </c>
    </row>
    <row r="9" spans="1:11" x14ac:dyDescent="0.2">
      <c r="A9" s="62" t="s">
        <v>23</v>
      </c>
      <c r="B9" s="62"/>
      <c r="C9" s="62"/>
      <c r="D9" s="62"/>
      <c r="E9" s="48">
        <v>6</v>
      </c>
      <c r="F9" s="48">
        <v>12</v>
      </c>
      <c r="G9" s="48">
        <v>15</v>
      </c>
      <c r="H9" s="48">
        <v>8</v>
      </c>
      <c r="I9" s="48">
        <v>0</v>
      </c>
      <c r="J9" s="48">
        <v>3</v>
      </c>
      <c r="K9" s="49">
        <v>44</v>
      </c>
    </row>
    <row r="10" spans="1:11" x14ac:dyDescent="0.2">
      <c r="A10" s="62" t="s">
        <v>24</v>
      </c>
      <c r="B10" s="62"/>
      <c r="C10" s="62"/>
      <c r="D10" s="62"/>
      <c r="E10" s="48">
        <v>4</v>
      </c>
      <c r="F10" s="48">
        <v>18</v>
      </c>
      <c r="G10" s="48">
        <v>6</v>
      </c>
      <c r="H10" s="48">
        <v>6</v>
      </c>
      <c r="I10" s="48">
        <v>0</v>
      </c>
      <c r="J10" s="48">
        <v>3</v>
      </c>
      <c r="K10" s="49">
        <v>37</v>
      </c>
    </row>
    <row r="11" spans="1:11" x14ac:dyDescent="0.2">
      <c r="A11" s="62" t="s">
        <v>25</v>
      </c>
      <c r="B11" s="62"/>
      <c r="C11" s="62"/>
      <c r="D11" s="62"/>
      <c r="E11" s="48">
        <v>6</v>
      </c>
      <c r="F11" s="48">
        <v>18</v>
      </c>
      <c r="G11" s="48">
        <v>12</v>
      </c>
      <c r="H11" s="48">
        <v>6</v>
      </c>
      <c r="I11" s="48">
        <v>0</v>
      </c>
      <c r="J11" s="48">
        <v>3</v>
      </c>
      <c r="K11" s="49">
        <v>45</v>
      </c>
    </row>
    <row r="12" spans="1:11" x14ac:dyDescent="0.2">
      <c r="A12" s="62" t="s">
        <v>26</v>
      </c>
      <c r="B12" s="62"/>
      <c r="C12" s="62"/>
      <c r="D12" s="62"/>
      <c r="E12" s="48">
        <v>6</v>
      </c>
      <c r="F12" s="48">
        <v>18</v>
      </c>
      <c r="G12" s="48">
        <v>12</v>
      </c>
      <c r="H12" s="48">
        <v>6</v>
      </c>
      <c r="I12" s="48">
        <v>0</v>
      </c>
      <c r="J12" s="48">
        <v>3</v>
      </c>
      <c r="K12" s="49">
        <v>45</v>
      </c>
    </row>
    <row r="13" spans="1:11" x14ac:dyDescent="0.2">
      <c r="A13" s="62" t="s">
        <v>27</v>
      </c>
      <c r="B13" s="62"/>
      <c r="C13" s="62"/>
      <c r="D13" s="62"/>
      <c r="E13" s="48">
        <v>6</v>
      </c>
      <c r="F13" s="48">
        <v>18</v>
      </c>
      <c r="G13" s="48">
        <v>12</v>
      </c>
      <c r="H13" s="48">
        <v>8</v>
      </c>
      <c r="I13" s="48">
        <v>0</v>
      </c>
      <c r="J13" s="48">
        <v>3</v>
      </c>
      <c r="K13" s="49">
        <v>47</v>
      </c>
    </row>
    <row r="14" spans="1:11" x14ac:dyDescent="0.2">
      <c r="A14" s="62" t="s">
        <v>28</v>
      </c>
      <c r="B14" s="62"/>
      <c r="C14" s="62"/>
      <c r="D14" s="62"/>
      <c r="E14" s="48">
        <v>8</v>
      </c>
      <c r="F14" s="48">
        <v>18</v>
      </c>
      <c r="G14" s="48">
        <v>6</v>
      </c>
      <c r="H14" s="48">
        <v>6</v>
      </c>
      <c r="I14" s="48">
        <v>0</v>
      </c>
      <c r="J14" s="48">
        <v>3</v>
      </c>
      <c r="K14" s="49">
        <v>41</v>
      </c>
    </row>
    <row r="15" spans="1:11" x14ac:dyDescent="0.2">
      <c r="A15" s="62" t="s">
        <v>29</v>
      </c>
      <c r="B15" s="62"/>
      <c r="C15" s="62"/>
      <c r="D15" s="62"/>
      <c r="E15" s="48">
        <v>6</v>
      </c>
      <c r="F15" s="48">
        <v>18</v>
      </c>
      <c r="G15" s="48">
        <v>6</v>
      </c>
      <c r="H15" s="48">
        <v>8</v>
      </c>
      <c r="I15" s="48">
        <v>0</v>
      </c>
      <c r="J15" s="48">
        <v>3</v>
      </c>
      <c r="K15" s="49">
        <v>41</v>
      </c>
    </row>
    <row r="16" spans="1:11" x14ac:dyDescent="0.2">
      <c r="A16" s="62" t="s">
        <v>30</v>
      </c>
      <c r="B16" s="62"/>
      <c r="C16" s="62"/>
      <c r="D16" s="62"/>
      <c r="E16" s="48">
        <v>6</v>
      </c>
      <c r="F16" s="48">
        <v>18</v>
      </c>
      <c r="G16" s="48">
        <v>6</v>
      </c>
      <c r="H16" s="48">
        <v>6</v>
      </c>
      <c r="I16" s="48">
        <v>0</v>
      </c>
      <c r="J16" s="48">
        <v>3</v>
      </c>
      <c r="K16" s="49">
        <v>39</v>
      </c>
    </row>
  </sheetData>
  <mergeCells count="14">
    <mergeCell ref="A15:D15"/>
    <mergeCell ref="A16:D16"/>
    <mergeCell ref="A12:D12"/>
    <mergeCell ref="A13:D13"/>
    <mergeCell ref="A8:D8"/>
    <mergeCell ref="A9:D9"/>
    <mergeCell ref="A10:D10"/>
    <mergeCell ref="A11:D11"/>
    <mergeCell ref="A14:D14"/>
    <mergeCell ref="A6:D6"/>
    <mergeCell ref="A5:D5"/>
    <mergeCell ref="A3:D3"/>
    <mergeCell ref="A4:D4"/>
    <mergeCell ref="A7:D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16"/>
  <sheetViews>
    <sheetView workbookViewId="0">
      <selection activeCell="G17" sqref="G17"/>
    </sheetView>
  </sheetViews>
  <sheetFormatPr defaultRowHeight="12.75" x14ac:dyDescent="0.2"/>
  <sheetData>
    <row r="1" spans="1:11" ht="15.75" customHeight="1" x14ac:dyDescent="0.25">
      <c r="A1" s="46" t="s">
        <v>0</v>
      </c>
      <c r="B1" s="46"/>
      <c r="C1" s="46"/>
      <c r="D1" s="46"/>
      <c r="E1" s="24"/>
      <c r="F1" s="24"/>
      <c r="G1" s="24">
        <v>7</v>
      </c>
      <c r="H1" s="24"/>
      <c r="I1" s="24"/>
      <c r="J1" s="24"/>
      <c r="K1" s="24"/>
    </row>
    <row r="2" spans="1:11" ht="15.75" x14ac:dyDescent="0.25">
      <c r="A2" s="46"/>
      <c r="B2" s="45"/>
      <c r="C2" s="44"/>
      <c r="D2" s="44"/>
      <c r="E2" s="44"/>
      <c r="F2" s="44"/>
      <c r="G2" s="44"/>
      <c r="H2" s="44"/>
      <c r="I2" s="44"/>
      <c r="J2" s="44"/>
      <c r="K2" s="44"/>
    </row>
    <row r="3" spans="1:11" x14ac:dyDescent="0.2">
      <c r="A3" s="63" t="s">
        <v>5</v>
      </c>
      <c r="B3" s="63"/>
      <c r="C3" s="63"/>
      <c r="D3" s="63"/>
      <c r="E3" s="50" t="s">
        <v>6</v>
      </c>
      <c r="F3" s="50" t="s">
        <v>7</v>
      </c>
      <c r="G3" s="50" t="s">
        <v>8</v>
      </c>
      <c r="H3" s="50" t="s">
        <v>9</v>
      </c>
      <c r="I3" s="50" t="s">
        <v>16</v>
      </c>
      <c r="J3" s="50" t="s">
        <v>17</v>
      </c>
      <c r="K3" s="47" t="s">
        <v>10</v>
      </c>
    </row>
    <row r="4" spans="1:11" x14ac:dyDescent="0.2">
      <c r="A4" s="62" t="s">
        <v>18</v>
      </c>
      <c r="B4" s="62"/>
      <c r="C4" s="62"/>
      <c r="D4" s="62"/>
      <c r="E4" s="48">
        <v>0</v>
      </c>
      <c r="F4" s="48">
        <v>0</v>
      </c>
      <c r="G4" s="48">
        <v>0</v>
      </c>
      <c r="H4" s="48">
        <v>0</v>
      </c>
      <c r="I4" s="48">
        <v>0</v>
      </c>
      <c r="J4" s="48">
        <v>0</v>
      </c>
      <c r="K4" s="49">
        <f>SUM(E4:J4)</f>
        <v>0</v>
      </c>
    </row>
    <row r="5" spans="1:11" x14ac:dyDescent="0.2">
      <c r="A5" s="62" t="s">
        <v>19</v>
      </c>
      <c r="B5" s="62"/>
      <c r="C5" s="62"/>
      <c r="D5" s="62"/>
      <c r="E5" s="48">
        <v>6</v>
      </c>
      <c r="F5" s="48">
        <v>18</v>
      </c>
      <c r="G5" s="48">
        <v>9</v>
      </c>
      <c r="H5" s="48">
        <v>6</v>
      </c>
      <c r="I5" s="48">
        <v>24</v>
      </c>
      <c r="J5" s="48">
        <v>4</v>
      </c>
      <c r="K5" s="56">
        <f t="shared" ref="K5:K16" si="0">SUM(E5:J5)</f>
        <v>67</v>
      </c>
    </row>
    <row r="6" spans="1:11" x14ac:dyDescent="0.2">
      <c r="A6" s="62" t="s">
        <v>20</v>
      </c>
      <c r="B6" s="62"/>
      <c r="C6" s="62"/>
      <c r="D6" s="62"/>
      <c r="E6" s="48">
        <v>10</v>
      </c>
      <c r="F6" s="48">
        <v>24</v>
      </c>
      <c r="G6" s="48">
        <v>12</v>
      </c>
      <c r="H6" s="48">
        <v>9</v>
      </c>
      <c r="I6" s="48">
        <v>21</v>
      </c>
      <c r="J6" s="48">
        <v>5</v>
      </c>
      <c r="K6" s="56">
        <f t="shared" si="0"/>
        <v>81</v>
      </c>
    </row>
    <row r="7" spans="1:11" x14ac:dyDescent="0.2">
      <c r="A7" s="62" t="s">
        <v>21</v>
      </c>
      <c r="B7" s="62"/>
      <c r="C7" s="62"/>
      <c r="D7" s="62"/>
      <c r="E7" s="48">
        <v>6</v>
      </c>
      <c r="F7" s="48">
        <v>24</v>
      </c>
      <c r="G7" s="48">
        <v>10.5</v>
      </c>
      <c r="H7" s="48">
        <v>6</v>
      </c>
      <c r="I7" s="48">
        <v>21</v>
      </c>
      <c r="J7" s="48">
        <v>4</v>
      </c>
      <c r="K7" s="56">
        <f t="shared" si="0"/>
        <v>71.5</v>
      </c>
    </row>
    <row r="8" spans="1:11" x14ac:dyDescent="0.2">
      <c r="A8" s="62" t="s">
        <v>22</v>
      </c>
      <c r="B8" s="62"/>
      <c r="C8" s="62"/>
      <c r="D8" s="62"/>
      <c r="E8" s="48">
        <v>10</v>
      </c>
      <c r="F8" s="48">
        <v>24</v>
      </c>
      <c r="G8" s="48">
        <v>12</v>
      </c>
      <c r="H8" s="48">
        <v>9</v>
      </c>
      <c r="I8" s="48">
        <v>18</v>
      </c>
      <c r="J8" s="48">
        <v>5</v>
      </c>
      <c r="K8" s="56">
        <f t="shared" si="0"/>
        <v>78</v>
      </c>
    </row>
    <row r="9" spans="1:11" x14ac:dyDescent="0.2">
      <c r="A9" s="62" t="s">
        <v>23</v>
      </c>
      <c r="B9" s="62"/>
      <c r="C9" s="62"/>
      <c r="D9" s="62"/>
      <c r="E9" s="48">
        <v>6</v>
      </c>
      <c r="F9" s="48">
        <v>18</v>
      </c>
      <c r="G9" s="48">
        <v>9</v>
      </c>
      <c r="H9" s="48">
        <v>6</v>
      </c>
      <c r="I9" s="48">
        <v>21</v>
      </c>
      <c r="J9" s="48">
        <v>4</v>
      </c>
      <c r="K9" s="56">
        <f t="shared" si="0"/>
        <v>64</v>
      </c>
    </row>
    <row r="10" spans="1:11" x14ac:dyDescent="0.2">
      <c r="A10" s="62" t="s">
        <v>24</v>
      </c>
      <c r="B10" s="62"/>
      <c r="C10" s="62"/>
      <c r="D10" s="62"/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48">
        <v>0</v>
      </c>
      <c r="K10" s="56">
        <f t="shared" si="0"/>
        <v>0</v>
      </c>
    </row>
    <row r="11" spans="1:11" x14ac:dyDescent="0.2">
      <c r="A11" s="62" t="s">
        <v>25</v>
      </c>
      <c r="B11" s="62"/>
      <c r="C11" s="62"/>
      <c r="D11" s="62"/>
      <c r="E11" s="48">
        <v>6</v>
      </c>
      <c r="F11" s="48">
        <v>18</v>
      </c>
      <c r="G11" s="48">
        <v>9</v>
      </c>
      <c r="H11" s="48">
        <v>8</v>
      </c>
      <c r="I11" s="48">
        <v>15</v>
      </c>
      <c r="J11" s="48">
        <v>4</v>
      </c>
      <c r="K11" s="56">
        <f t="shared" si="0"/>
        <v>60</v>
      </c>
    </row>
    <row r="12" spans="1:11" x14ac:dyDescent="0.2">
      <c r="A12" s="62" t="s">
        <v>26</v>
      </c>
      <c r="B12" s="62"/>
      <c r="C12" s="62"/>
      <c r="D12" s="62"/>
      <c r="E12" s="48">
        <v>0</v>
      </c>
      <c r="F12" s="48">
        <v>0</v>
      </c>
      <c r="G12" s="48">
        <v>0</v>
      </c>
      <c r="H12" s="48">
        <v>0</v>
      </c>
      <c r="I12" s="48">
        <v>0</v>
      </c>
      <c r="J12" s="48">
        <v>0</v>
      </c>
      <c r="K12" s="56">
        <f t="shared" si="0"/>
        <v>0</v>
      </c>
    </row>
    <row r="13" spans="1:11" x14ac:dyDescent="0.2">
      <c r="A13" s="62" t="s">
        <v>27</v>
      </c>
      <c r="B13" s="62"/>
      <c r="C13" s="62"/>
      <c r="D13" s="62"/>
      <c r="E13" s="48">
        <v>6</v>
      </c>
      <c r="F13" s="48">
        <v>18</v>
      </c>
      <c r="G13" s="48">
        <v>9</v>
      </c>
      <c r="H13" s="48">
        <v>10</v>
      </c>
      <c r="I13" s="48">
        <v>18</v>
      </c>
      <c r="J13" s="48">
        <v>4</v>
      </c>
      <c r="K13" s="56">
        <f t="shared" si="0"/>
        <v>65</v>
      </c>
    </row>
    <row r="14" spans="1:11" x14ac:dyDescent="0.2">
      <c r="A14" s="62" t="s">
        <v>28</v>
      </c>
      <c r="B14" s="62"/>
      <c r="C14" s="62"/>
      <c r="D14" s="62"/>
      <c r="E14" s="48">
        <v>0</v>
      </c>
      <c r="F14" s="48">
        <v>0</v>
      </c>
      <c r="G14" s="48">
        <v>0</v>
      </c>
      <c r="H14" s="48">
        <v>0</v>
      </c>
      <c r="I14" s="48">
        <v>0</v>
      </c>
      <c r="J14" s="48">
        <v>0</v>
      </c>
      <c r="K14" s="56">
        <f t="shared" si="0"/>
        <v>0</v>
      </c>
    </row>
    <row r="15" spans="1:11" x14ac:dyDescent="0.2">
      <c r="A15" s="62" t="s">
        <v>29</v>
      </c>
      <c r="B15" s="62"/>
      <c r="C15" s="62"/>
      <c r="D15" s="62"/>
      <c r="E15" s="48">
        <v>4</v>
      </c>
      <c r="F15" s="48">
        <v>15</v>
      </c>
      <c r="G15" s="48">
        <v>10.5</v>
      </c>
      <c r="H15" s="48">
        <v>8</v>
      </c>
      <c r="I15" s="48">
        <v>21</v>
      </c>
      <c r="J15" s="48">
        <v>4</v>
      </c>
      <c r="K15" s="56">
        <f t="shared" si="0"/>
        <v>62.5</v>
      </c>
    </row>
    <row r="16" spans="1:11" x14ac:dyDescent="0.2">
      <c r="A16" s="62" t="s">
        <v>30</v>
      </c>
      <c r="B16" s="62"/>
      <c r="C16" s="62"/>
      <c r="D16" s="62"/>
      <c r="E16" s="48">
        <v>0</v>
      </c>
      <c r="F16" s="48">
        <v>0</v>
      </c>
      <c r="G16" s="48">
        <v>0</v>
      </c>
      <c r="H16" s="48">
        <v>0</v>
      </c>
      <c r="I16" s="48">
        <v>0</v>
      </c>
      <c r="J16" s="48">
        <v>0</v>
      </c>
      <c r="K16" s="56">
        <f t="shared" si="0"/>
        <v>0</v>
      </c>
    </row>
  </sheetData>
  <mergeCells count="14">
    <mergeCell ref="A13:D13"/>
    <mergeCell ref="A14:D14"/>
    <mergeCell ref="A15:D15"/>
    <mergeCell ref="A16:D16"/>
    <mergeCell ref="A8:D8"/>
    <mergeCell ref="A9:D9"/>
    <mergeCell ref="A10:D10"/>
    <mergeCell ref="A11:D11"/>
    <mergeCell ref="A12:D12"/>
    <mergeCell ref="A6:D6"/>
    <mergeCell ref="A3:D3"/>
    <mergeCell ref="A4:D4"/>
    <mergeCell ref="A5:D5"/>
    <mergeCell ref="A7:D7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selection activeCell="F5" sqref="F5"/>
    </sheetView>
  </sheetViews>
  <sheetFormatPr defaultRowHeight="15" x14ac:dyDescent="0.2"/>
  <cols>
    <col min="1" max="1" width="42.5703125" style="1" customWidth="1"/>
    <col min="2" max="11" width="7.5703125" style="1" customWidth="1"/>
    <col min="12" max="12" width="10.42578125" style="1" bestFit="1" customWidth="1"/>
    <col min="13" max="14" width="14.85546875" style="1" customWidth="1"/>
    <col min="15" max="16384" width="9.140625" style="1"/>
  </cols>
  <sheetData>
    <row r="1" spans="1:12" ht="15.75" x14ac:dyDescent="0.25">
      <c r="A1" s="64" t="s">
        <v>11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2" ht="26.25" customHeight="1" x14ac:dyDescent="0.2">
      <c r="A2" s="65" t="s">
        <v>31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3" spans="1:12" ht="15.75" thickBot="1" x14ac:dyDescent="0.25">
      <c r="I3" s="2"/>
      <c r="J3" s="2"/>
      <c r="K3" s="2"/>
      <c r="L3" s="2"/>
    </row>
    <row r="4" spans="1:12" s="7" customFormat="1" ht="124.5" customHeight="1" thickBot="1" x14ac:dyDescent="0.25">
      <c r="A4" s="3" t="s">
        <v>1</v>
      </c>
      <c r="B4" s="4">
        <f>'1'!G1</f>
        <v>1</v>
      </c>
      <c r="C4" s="4">
        <f>'2'!G1</f>
        <v>2</v>
      </c>
      <c r="D4" s="4">
        <f>'3'!G1</f>
        <v>3</v>
      </c>
      <c r="E4" s="4">
        <f>'4'!G1</f>
        <v>4</v>
      </c>
      <c r="F4" s="4">
        <f>'5'!G1</f>
        <v>5</v>
      </c>
      <c r="G4" s="4">
        <f>'6'!G1</f>
        <v>6</v>
      </c>
      <c r="H4" s="11">
        <f>'7'!G1</f>
        <v>7</v>
      </c>
      <c r="I4" s="5" t="s">
        <v>2</v>
      </c>
      <c r="J4" s="6" t="s">
        <v>4</v>
      </c>
    </row>
    <row r="5" spans="1:12" ht="16.5" customHeight="1" x14ac:dyDescent="0.2">
      <c r="A5" s="8" t="str">
        <f>'1'!A4:D4</f>
        <v>CBM Archives Co., LLC**</v>
      </c>
      <c r="B5" s="9">
        <f>'1'!K4</f>
        <v>0</v>
      </c>
      <c r="C5" s="9">
        <f>'2'!K4</f>
        <v>33</v>
      </c>
      <c r="D5" s="9">
        <f>'3'!K4</f>
        <v>0</v>
      </c>
      <c r="E5" s="9">
        <f>'4'!K4</f>
        <v>14</v>
      </c>
      <c r="F5" s="9">
        <f>'5'!K4</f>
        <v>0</v>
      </c>
      <c r="G5" s="9">
        <f>'6'!K4</f>
        <v>37</v>
      </c>
      <c r="H5" s="9">
        <f>'7'!E4+'7'!F4+'7'!G4+'7'!H4+'7'!J4</f>
        <v>0</v>
      </c>
      <c r="I5" s="9">
        <f>AVERAGE(B5:H5)</f>
        <v>12</v>
      </c>
      <c r="J5" s="10">
        <f>RANK(I5,$I$5:$I$17,0)</f>
        <v>12</v>
      </c>
    </row>
    <row r="6" spans="1:12" ht="16.5" customHeight="1" x14ac:dyDescent="0.2">
      <c r="A6" s="8" t="str">
        <f>'1'!A5:D5</f>
        <v>CDW Government, LLC</v>
      </c>
      <c r="B6" s="9">
        <f>'1'!K5</f>
        <v>47.1</v>
      </c>
      <c r="C6" s="9">
        <f>'2'!K5</f>
        <v>49</v>
      </c>
      <c r="D6" s="9">
        <f>'3'!K5</f>
        <v>47.400000000000006</v>
      </c>
      <c r="E6" s="9">
        <f>'4'!K5</f>
        <v>55</v>
      </c>
      <c r="F6" s="9">
        <f>'5'!K5</f>
        <v>54</v>
      </c>
      <c r="G6" s="9">
        <f>'6'!K5</f>
        <v>45</v>
      </c>
      <c r="H6" s="9">
        <f>'7'!E5+'7'!F5+'7'!G5+'7'!H5+'7'!J5</f>
        <v>43</v>
      </c>
      <c r="I6" s="9">
        <f t="shared" ref="I6:I17" si="0">AVERAGE(B6:H6)</f>
        <v>48.642857142857146</v>
      </c>
      <c r="J6" s="10">
        <f t="shared" ref="J6:J17" si="1">RANK(I6,$I$5:$I$17,0)</f>
        <v>8</v>
      </c>
    </row>
    <row r="7" spans="1:12" ht="16.5" customHeight="1" x14ac:dyDescent="0.2">
      <c r="A7" s="8" t="str">
        <f>'1'!A6:D6</f>
        <v>Centre Technologies</v>
      </c>
      <c r="B7" s="9">
        <f>'1'!K6</f>
        <v>50.5</v>
      </c>
      <c r="C7" s="9">
        <f>'2'!K6</f>
        <v>52.8</v>
      </c>
      <c r="D7" s="9">
        <f>'3'!K6</f>
        <v>59.8</v>
      </c>
      <c r="E7" s="9">
        <f>'4'!K6</f>
        <v>68</v>
      </c>
      <c r="F7" s="9">
        <f>'5'!K6</f>
        <v>62</v>
      </c>
      <c r="G7" s="9">
        <f>'6'!K6</f>
        <v>47</v>
      </c>
      <c r="H7" s="9">
        <f>'7'!E6+'7'!F6+'7'!G6+'7'!H6+'7'!J6</f>
        <v>60</v>
      </c>
      <c r="I7" s="9">
        <f t="shared" si="0"/>
        <v>57.157142857142858</v>
      </c>
      <c r="J7" s="10">
        <f t="shared" si="1"/>
        <v>1</v>
      </c>
    </row>
    <row r="8" spans="1:12" x14ac:dyDescent="0.2">
      <c r="A8" s="8" t="str">
        <f>'1'!A7:D7</f>
        <v>Mark III Systems</v>
      </c>
      <c r="B8" s="9">
        <f>'1'!K7</f>
        <v>48.1</v>
      </c>
      <c r="C8" s="9">
        <f>'2'!K7</f>
        <v>52.8</v>
      </c>
      <c r="D8" s="9">
        <f>'3'!K7</f>
        <v>55.8</v>
      </c>
      <c r="E8" s="9">
        <f>'4'!K7</f>
        <v>56</v>
      </c>
      <c r="F8" s="9">
        <f>'5'!K7</f>
        <v>56</v>
      </c>
      <c r="G8" s="9">
        <f>'6'!K7</f>
        <v>47</v>
      </c>
      <c r="H8" s="9">
        <f>'7'!E7+'7'!F7+'7'!G7+'7'!H7+'7'!J7</f>
        <v>50.5</v>
      </c>
      <c r="I8" s="9">
        <f t="shared" si="0"/>
        <v>52.31428571428571</v>
      </c>
      <c r="J8" s="10">
        <f t="shared" si="1"/>
        <v>4</v>
      </c>
    </row>
    <row r="9" spans="1:12" x14ac:dyDescent="0.2">
      <c r="A9" s="8" t="str">
        <f>'1'!A8:D8</f>
        <v>Mobius Partners**</v>
      </c>
      <c r="B9" s="9">
        <f>'1'!K8</f>
        <v>49.3</v>
      </c>
      <c r="C9" s="9">
        <f>'2'!K8</f>
        <v>53.8</v>
      </c>
      <c r="D9" s="9">
        <f>'3'!K8</f>
        <v>56.400000000000006</v>
      </c>
      <c r="E9" s="9">
        <f>'4'!K8</f>
        <v>56</v>
      </c>
      <c r="F9" s="9">
        <f>'5'!K8</f>
        <v>70</v>
      </c>
      <c r="G9" s="9">
        <f>'6'!K8</f>
        <v>49</v>
      </c>
      <c r="H9" s="9">
        <f>'7'!E8+'7'!F8+'7'!G8+'7'!H8+'7'!J8</f>
        <v>60</v>
      </c>
      <c r="I9" s="9">
        <f t="shared" si="0"/>
        <v>56.357142857142854</v>
      </c>
      <c r="J9" s="10">
        <f t="shared" si="1"/>
        <v>2</v>
      </c>
    </row>
    <row r="10" spans="1:12" x14ac:dyDescent="0.2">
      <c r="A10" s="8" t="str">
        <f>'1'!A9:D9</f>
        <v>Netsync Network Solutions**</v>
      </c>
      <c r="B10" s="9">
        <f>'1'!K9</f>
        <v>51.900000000000006</v>
      </c>
      <c r="C10" s="9">
        <f>'2'!K9</f>
        <v>45.5</v>
      </c>
      <c r="D10" s="9">
        <f>'3'!K9</f>
        <v>53</v>
      </c>
      <c r="E10" s="9">
        <f>'4'!K9</f>
        <v>64</v>
      </c>
      <c r="F10" s="9">
        <f>'5'!K9</f>
        <v>62</v>
      </c>
      <c r="G10" s="9">
        <f>'6'!K9</f>
        <v>44</v>
      </c>
      <c r="H10" s="9">
        <f>'7'!E9+'7'!F9+'7'!G9+'7'!H9+'7'!J9</f>
        <v>43</v>
      </c>
      <c r="I10" s="9">
        <f t="shared" si="0"/>
        <v>51.914285714285711</v>
      </c>
      <c r="J10" s="10">
        <f t="shared" si="1"/>
        <v>5</v>
      </c>
    </row>
    <row r="11" spans="1:12" x14ac:dyDescent="0.2">
      <c r="A11" s="8" t="str">
        <f>'1'!A10:D10</f>
        <v>NSG Nordstar Group</v>
      </c>
      <c r="B11" s="9">
        <f>'1'!K10</f>
        <v>0</v>
      </c>
      <c r="C11" s="9">
        <f>'2'!K10</f>
        <v>31</v>
      </c>
      <c r="D11" s="9">
        <f>'3'!K10</f>
        <v>0</v>
      </c>
      <c r="E11" s="9">
        <f>'4'!K10</f>
        <v>14</v>
      </c>
      <c r="F11" s="9">
        <f>'5'!K10</f>
        <v>0</v>
      </c>
      <c r="G11" s="9">
        <f>'6'!K10</f>
        <v>37</v>
      </c>
      <c r="H11" s="9">
        <f>'7'!E10+'7'!F10+'7'!G10+'7'!H10+'7'!J10</f>
        <v>0</v>
      </c>
      <c r="I11" s="9">
        <f t="shared" si="0"/>
        <v>11.714285714285714</v>
      </c>
      <c r="J11" s="10">
        <f t="shared" si="1"/>
        <v>13</v>
      </c>
    </row>
    <row r="12" spans="1:12" x14ac:dyDescent="0.2">
      <c r="A12" s="8" t="str">
        <f>'1'!A11:D11</f>
        <v>PetroSys Solutions**</v>
      </c>
      <c r="B12" s="9">
        <f>'1'!K11</f>
        <v>53.199999999999996</v>
      </c>
      <c r="C12" s="9">
        <f>'2'!K11</f>
        <v>57</v>
      </c>
      <c r="D12" s="9">
        <f>'3'!K11</f>
        <v>48.8</v>
      </c>
      <c r="E12" s="9">
        <f>'4'!K11</f>
        <v>58</v>
      </c>
      <c r="F12" s="9">
        <f>'5'!K11</f>
        <v>56</v>
      </c>
      <c r="G12" s="9">
        <f>'6'!K11</f>
        <v>45</v>
      </c>
      <c r="H12" s="9">
        <f>'7'!E11+'7'!F11+'7'!G11+'7'!H11+'7'!J11</f>
        <v>45</v>
      </c>
      <c r="I12" s="9">
        <f t="shared" si="0"/>
        <v>51.857142857142854</v>
      </c>
      <c r="J12" s="10">
        <f t="shared" si="1"/>
        <v>6</v>
      </c>
    </row>
    <row r="13" spans="1:12" x14ac:dyDescent="0.2">
      <c r="A13" s="8" t="str">
        <f>'1'!A12:D12</f>
        <v>PetroSys Solutions-Oracle**</v>
      </c>
      <c r="B13" s="9">
        <f>'1'!K12</f>
        <v>0</v>
      </c>
      <c r="C13" s="9">
        <f>'2'!K12</f>
        <v>34</v>
      </c>
      <c r="D13" s="9">
        <f>'3'!K12</f>
        <v>0</v>
      </c>
      <c r="E13" s="9">
        <f>'4'!K12</f>
        <v>14</v>
      </c>
      <c r="F13" s="9">
        <f>'5'!K12</f>
        <v>0</v>
      </c>
      <c r="G13" s="9">
        <f>'6'!K12</f>
        <v>45</v>
      </c>
      <c r="H13" s="9">
        <f>'7'!E12+'7'!F12+'7'!G12+'7'!H12+'7'!J12</f>
        <v>0</v>
      </c>
      <c r="I13" s="9">
        <f t="shared" si="0"/>
        <v>13.285714285714286</v>
      </c>
      <c r="J13" s="10">
        <f t="shared" si="1"/>
        <v>9</v>
      </c>
    </row>
    <row r="14" spans="1:12" x14ac:dyDescent="0.2">
      <c r="A14" s="8" t="str">
        <f>'1'!A13:D13</f>
        <v>Presidio Networked Solutions Group, LLC.</v>
      </c>
      <c r="B14" s="9">
        <f>'1'!K13</f>
        <v>50</v>
      </c>
      <c r="C14" s="9">
        <f>'2'!K13</f>
        <v>51.5</v>
      </c>
      <c r="D14" s="9">
        <f>'3'!K13</f>
        <v>54</v>
      </c>
      <c r="E14" s="9">
        <f>'4'!K13</f>
        <v>64</v>
      </c>
      <c r="F14" s="9">
        <f>'5'!K13</f>
        <v>64</v>
      </c>
      <c r="G14" s="9">
        <f>'6'!K13</f>
        <v>47</v>
      </c>
      <c r="H14" s="9">
        <f>'7'!E13+'7'!F13+'7'!G13+'7'!H13+'7'!J13</f>
        <v>47</v>
      </c>
      <c r="I14" s="9">
        <f t="shared" si="0"/>
        <v>53.928571428571431</v>
      </c>
      <c r="J14" s="10">
        <f t="shared" si="1"/>
        <v>3</v>
      </c>
    </row>
    <row r="15" spans="1:12" x14ac:dyDescent="0.2">
      <c r="A15" s="8" t="str">
        <f>'1'!A14:D14</f>
        <v>Shi Government Solutions**</v>
      </c>
      <c r="B15" s="9">
        <f>'1'!K14</f>
        <v>0</v>
      </c>
      <c r="C15" s="9">
        <f>'2'!K14</f>
        <v>33</v>
      </c>
      <c r="D15" s="9">
        <f>'3'!K14</f>
        <v>0</v>
      </c>
      <c r="E15" s="9">
        <f>'4'!K14</f>
        <v>14</v>
      </c>
      <c r="F15" s="9">
        <f>'5'!K14</f>
        <v>0</v>
      </c>
      <c r="G15" s="9">
        <f>'6'!K14</f>
        <v>41</v>
      </c>
      <c r="H15" s="9">
        <f>'7'!E14+'7'!F14+'7'!G14+'7'!H14+'7'!J14</f>
        <v>0</v>
      </c>
      <c r="I15" s="9">
        <f t="shared" si="0"/>
        <v>12.571428571428571</v>
      </c>
      <c r="J15" s="10">
        <f t="shared" si="1"/>
        <v>10</v>
      </c>
    </row>
    <row r="16" spans="1:12" x14ac:dyDescent="0.2">
      <c r="A16" s="8" t="str">
        <f>'1'!A15:D15</f>
        <v>Sirius Computer Solutions</v>
      </c>
      <c r="B16" s="9">
        <f>'1'!K15</f>
        <v>51</v>
      </c>
      <c r="C16" s="9">
        <f>'2'!K15</f>
        <v>49.6</v>
      </c>
      <c r="D16" s="9">
        <f>'3'!K15</f>
        <v>49</v>
      </c>
      <c r="E16" s="9">
        <f>'4'!K15</f>
        <v>57</v>
      </c>
      <c r="F16" s="9">
        <f>'5'!K15</f>
        <v>54</v>
      </c>
      <c r="G16" s="9">
        <f>'6'!K15</f>
        <v>41</v>
      </c>
      <c r="H16" s="9">
        <f>'7'!E15+'7'!F15+'7'!G15+'7'!H15+'7'!J15</f>
        <v>41.5</v>
      </c>
      <c r="I16" s="9">
        <f t="shared" si="0"/>
        <v>49.01428571428572</v>
      </c>
      <c r="J16" s="10">
        <f t="shared" si="1"/>
        <v>7</v>
      </c>
    </row>
    <row r="17" spans="1:10" x14ac:dyDescent="0.2">
      <c r="A17" s="8" t="str">
        <f>'1'!A16:D16</f>
        <v>Vion Corporation</v>
      </c>
      <c r="B17" s="9">
        <f>'1'!K16</f>
        <v>0</v>
      </c>
      <c r="C17" s="9">
        <f>'2'!K16</f>
        <v>33</v>
      </c>
      <c r="D17" s="9">
        <f>'3'!K16</f>
        <v>0</v>
      </c>
      <c r="E17" s="9">
        <f>'4'!K16</f>
        <v>14</v>
      </c>
      <c r="F17" s="9">
        <f>'5'!K16</f>
        <v>0</v>
      </c>
      <c r="G17" s="9">
        <f>'6'!K16</f>
        <v>39</v>
      </c>
      <c r="H17" s="9">
        <f>'7'!E16+'7'!F16+'7'!G16+'7'!H16+'7'!J16</f>
        <v>0</v>
      </c>
      <c r="I17" s="9">
        <f t="shared" si="0"/>
        <v>12.285714285714286</v>
      </c>
      <c r="J17" s="10">
        <f t="shared" si="1"/>
        <v>11</v>
      </c>
    </row>
  </sheetData>
  <mergeCells count="2">
    <mergeCell ref="A1:L1"/>
    <mergeCell ref="A2:L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D6" sqref="D6"/>
    </sheetView>
  </sheetViews>
  <sheetFormatPr defaultRowHeight="15" x14ac:dyDescent="0.2"/>
  <cols>
    <col min="1" max="1" width="42.5703125" style="1" customWidth="1"/>
    <col min="2" max="2" width="7.5703125" style="1" customWidth="1"/>
    <col min="3" max="4" width="10.42578125" style="1" bestFit="1" customWidth="1"/>
    <col min="5" max="16384" width="9.140625" style="1"/>
  </cols>
  <sheetData>
    <row r="1" spans="1:4" ht="15.75" x14ac:dyDescent="0.25">
      <c r="A1" s="64" t="s">
        <v>12</v>
      </c>
      <c r="B1" s="64"/>
      <c r="C1" s="64"/>
      <c r="D1" s="64"/>
    </row>
    <row r="2" spans="1:4" ht="48.75" customHeight="1" x14ac:dyDescent="0.2">
      <c r="A2" s="65" t="str">
        <f>Technical!A2</f>
        <v xml:space="preserve">RFP730-16130 Flash Storage Array </v>
      </c>
      <c r="B2" s="65"/>
      <c r="C2" s="65"/>
      <c r="D2" s="65"/>
    </row>
    <row r="3" spans="1:4" ht="15.75" thickBot="1" x14ac:dyDescent="0.25">
      <c r="B3" s="2"/>
      <c r="C3" s="2"/>
    </row>
    <row r="4" spans="1:4" s="7" customFormat="1" ht="124.5" customHeight="1" thickBot="1" x14ac:dyDescent="0.25">
      <c r="A4" s="3" t="s">
        <v>1</v>
      </c>
      <c r="B4" s="11">
        <f>'7'!G1</f>
        <v>7</v>
      </c>
      <c r="C4" s="5" t="s">
        <v>13</v>
      </c>
      <c r="D4" s="6" t="s">
        <v>4</v>
      </c>
    </row>
    <row r="5" spans="1:4" ht="16.5" customHeight="1" x14ac:dyDescent="0.2">
      <c r="A5" s="8" t="str">
        <f>'7'!A4:D4</f>
        <v>CBM Archives Co., LLC**</v>
      </c>
      <c r="B5" s="8">
        <f>'7'!I4</f>
        <v>0</v>
      </c>
      <c r="C5" s="8">
        <f>B5</f>
        <v>0</v>
      </c>
      <c r="D5" s="10">
        <f>RANK(C5,$C$5:$C$17,0)</f>
        <v>9</v>
      </c>
    </row>
    <row r="6" spans="1:4" ht="16.5" customHeight="1" x14ac:dyDescent="0.2">
      <c r="A6" s="8" t="str">
        <f>'7'!A5:D5</f>
        <v>CDW Government, LLC</v>
      </c>
      <c r="B6" s="8">
        <f>'7'!I5</f>
        <v>24</v>
      </c>
      <c r="C6" s="8">
        <f t="shared" ref="C6:C17" si="0">B6</f>
        <v>24</v>
      </c>
      <c r="D6" s="10">
        <f t="shared" ref="D6:D17" si="1">RANK(C6,$C$5:$C$17,0)</f>
        <v>1</v>
      </c>
    </row>
    <row r="7" spans="1:4" ht="16.5" customHeight="1" x14ac:dyDescent="0.2">
      <c r="A7" s="8" t="str">
        <f>'7'!A6:D6</f>
        <v>Centre Technologies</v>
      </c>
      <c r="B7" s="8">
        <f>'7'!I6</f>
        <v>21</v>
      </c>
      <c r="C7" s="8">
        <f t="shared" si="0"/>
        <v>21</v>
      </c>
      <c r="D7" s="10">
        <f t="shared" si="1"/>
        <v>2</v>
      </c>
    </row>
    <row r="8" spans="1:4" x14ac:dyDescent="0.2">
      <c r="A8" s="8" t="str">
        <f>'7'!A7:D7</f>
        <v>Mark III Systems</v>
      </c>
      <c r="B8" s="8">
        <f>'7'!I7</f>
        <v>21</v>
      </c>
      <c r="C8" s="8">
        <f t="shared" si="0"/>
        <v>21</v>
      </c>
      <c r="D8" s="10">
        <f t="shared" si="1"/>
        <v>2</v>
      </c>
    </row>
    <row r="9" spans="1:4" x14ac:dyDescent="0.2">
      <c r="A9" s="8" t="str">
        <f>'7'!A8:D8</f>
        <v>Mobius Partners**</v>
      </c>
      <c r="B9" s="8">
        <f>'7'!I8</f>
        <v>18</v>
      </c>
      <c r="C9" s="8">
        <f t="shared" si="0"/>
        <v>18</v>
      </c>
      <c r="D9" s="10">
        <f t="shared" si="1"/>
        <v>6</v>
      </c>
    </row>
    <row r="10" spans="1:4" x14ac:dyDescent="0.2">
      <c r="A10" s="8" t="str">
        <f>'7'!A9:D9</f>
        <v>Netsync Network Solutions**</v>
      </c>
      <c r="B10" s="8">
        <f>'7'!I9</f>
        <v>21</v>
      </c>
      <c r="C10" s="8">
        <f t="shared" si="0"/>
        <v>21</v>
      </c>
      <c r="D10" s="10">
        <f t="shared" si="1"/>
        <v>2</v>
      </c>
    </row>
    <row r="11" spans="1:4" x14ac:dyDescent="0.2">
      <c r="A11" s="8" t="str">
        <f>'7'!A10:D10</f>
        <v>NSG Nordstar Group</v>
      </c>
      <c r="B11" s="8">
        <f>'7'!I10</f>
        <v>0</v>
      </c>
      <c r="C11" s="8">
        <f t="shared" si="0"/>
        <v>0</v>
      </c>
      <c r="D11" s="10">
        <f t="shared" si="1"/>
        <v>9</v>
      </c>
    </row>
    <row r="12" spans="1:4" x14ac:dyDescent="0.2">
      <c r="A12" s="8" t="str">
        <f>'7'!A11:D11</f>
        <v>PetroSys Solutions**</v>
      </c>
      <c r="B12" s="8">
        <f>'7'!I11</f>
        <v>15</v>
      </c>
      <c r="C12" s="8">
        <f t="shared" si="0"/>
        <v>15</v>
      </c>
      <c r="D12" s="10">
        <f t="shared" si="1"/>
        <v>8</v>
      </c>
    </row>
    <row r="13" spans="1:4" x14ac:dyDescent="0.2">
      <c r="A13" s="8" t="str">
        <f>'7'!A12:D12</f>
        <v>PetroSys Solutions-Oracle**</v>
      </c>
      <c r="B13" s="8">
        <f>'7'!I12</f>
        <v>0</v>
      </c>
      <c r="C13" s="8">
        <f t="shared" si="0"/>
        <v>0</v>
      </c>
      <c r="D13" s="10">
        <f t="shared" si="1"/>
        <v>9</v>
      </c>
    </row>
    <row r="14" spans="1:4" x14ac:dyDescent="0.2">
      <c r="A14" s="8" t="str">
        <f>'7'!A13:D13</f>
        <v>Presidio Networked Solutions Group, LLC.</v>
      </c>
      <c r="B14" s="8">
        <f>'7'!I13</f>
        <v>18</v>
      </c>
      <c r="C14" s="8">
        <f t="shared" si="0"/>
        <v>18</v>
      </c>
      <c r="D14" s="10">
        <f t="shared" si="1"/>
        <v>6</v>
      </c>
    </row>
    <row r="15" spans="1:4" x14ac:dyDescent="0.2">
      <c r="A15" s="8" t="str">
        <f>'7'!A14:D14</f>
        <v>Shi Government Solutions**</v>
      </c>
      <c r="B15" s="8">
        <f>'7'!I14</f>
        <v>0</v>
      </c>
      <c r="C15" s="8">
        <f t="shared" si="0"/>
        <v>0</v>
      </c>
      <c r="D15" s="10">
        <f t="shared" si="1"/>
        <v>9</v>
      </c>
    </row>
    <row r="16" spans="1:4" x14ac:dyDescent="0.2">
      <c r="A16" s="8" t="str">
        <f>'7'!A15:D15</f>
        <v>Sirius Computer Solutions</v>
      </c>
      <c r="B16" s="8">
        <f>'7'!I15</f>
        <v>21</v>
      </c>
      <c r="C16" s="8">
        <f t="shared" si="0"/>
        <v>21</v>
      </c>
      <c r="D16" s="10">
        <f t="shared" si="1"/>
        <v>2</v>
      </c>
    </row>
    <row r="17" spans="1:4" x14ac:dyDescent="0.2">
      <c r="A17" s="8" t="str">
        <f>'7'!A16:D16</f>
        <v>Vion Corporation</v>
      </c>
      <c r="B17" s="8">
        <f>'7'!I16</f>
        <v>0</v>
      </c>
      <c r="C17" s="8">
        <f t="shared" si="0"/>
        <v>0</v>
      </c>
      <c r="D17" s="10">
        <f t="shared" si="1"/>
        <v>9</v>
      </c>
    </row>
  </sheetData>
  <mergeCells count="2">
    <mergeCell ref="A2:D2"/>
    <mergeCell ref="A1:D1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1</vt:lpstr>
      <vt:lpstr>2</vt:lpstr>
      <vt:lpstr>3</vt:lpstr>
      <vt:lpstr>4</vt:lpstr>
      <vt:lpstr>5</vt:lpstr>
      <vt:lpstr>6</vt:lpstr>
      <vt:lpstr>7</vt:lpstr>
      <vt:lpstr>Technical</vt:lpstr>
      <vt:lpstr>Non-Technical</vt:lpstr>
      <vt:lpstr>Summary</vt:lpstr>
      <vt:lpstr>Evaluation Matrix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Jamil, Hasan R</cp:lastModifiedBy>
  <cp:lastPrinted>2013-06-21T21:40:12Z</cp:lastPrinted>
  <dcterms:created xsi:type="dcterms:W3CDTF">2013-06-21T21:38:22Z</dcterms:created>
  <dcterms:modified xsi:type="dcterms:W3CDTF">2016-08-31T20:42:40Z</dcterms:modified>
</cp:coreProperties>
</file>