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N12" i="12" l="1"/>
  <c r="O12" i="12" s="1"/>
  <c r="K12" i="12"/>
  <c r="H12" i="12"/>
  <c r="E12" i="12"/>
  <c r="B12" i="12"/>
  <c r="N11" i="12"/>
  <c r="O11" i="12" s="1"/>
  <c r="K11" i="12"/>
  <c r="H11" i="12"/>
  <c r="E11" i="12"/>
  <c r="B11" i="12"/>
  <c r="N10" i="12"/>
  <c r="K10" i="12"/>
  <c r="O10" i="12" s="1"/>
  <c r="H10" i="12"/>
  <c r="E10" i="12"/>
  <c r="B10" i="12"/>
  <c r="N9" i="12"/>
  <c r="O9" i="12" s="1"/>
  <c r="K9" i="12"/>
  <c r="H9" i="12"/>
  <c r="E9" i="12"/>
  <c r="B9" i="12"/>
  <c r="N8" i="12"/>
  <c r="O8" i="12" s="1"/>
  <c r="K8" i="12"/>
  <c r="H8" i="12"/>
  <c r="E8" i="12"/>
  <c r="B8" i="12"/>
  <c r="C3" i="12"/>
  <c r="E1" i="12"/>
  <c r="I4" i="2" l="1"/>
  <c r="I5" i="2"/>
  <c r="I6" i="2"/>
  <c r="I7" i="2"/>
  <c r="I8" i="2"/>
  <c r="I5" i="4" l="1"/>
  <c r="I6" i="4"/>
  <c r="I7" i="4"/>
  <c r="I8" i="4"/>
  <c r="I4" i="4"/>
  <c r="B6" i="6" l="1"/>
  <c r="B7" i="6"/>
  <c r="B8" i="6"/>
  <c r="B9" i="6"/>
  <c r="B5" i="6"/>
  <c r="I4" i="3" l="1"/>
  <c r="I5" i="3"/>
  <c r="I6" i="3"/>
  <c r="I7" i="3"/>
  <c r="I8" i="3"/>
  <c r="A7" i="7" l="1"/>
  <c r="A8" i="7"/>
  <c r="A9" i="7"/>
  <c r="A7" i="6"/>
  <c r="C7" i="6"/>
  <c r="A8" i="6"/>
  <c r="C8" i="6"/>
  <c r="A9" i="6"/>
  <c r="C9" i="6"/>
  <c r="J7" i="7" l="1"/>
  <c r="J8" i="7"/>
  <c r="J9" i="7"/>
  <c r="C7" i="1"/>
  <c r="C7" i="7" s="1"/>
  <c r="A7" i="1"/>
  <c r="A8" i="1"/>
  <c r="A9" i="1"/>
  <c r="A5" i="1"/>
  <c r="A6" i="1"/>
  <c r="H9" i="1"/>
  <c r="H9" i="7" s="1"/>
  <c r="H8" i="1"/>
  <c r="H8" i="7" s="1"/>
  <c r="H7" i="1"/>
  <c r="H7" i="7" s="1"/>
  <c r="I8" i="11"/>
  <c r="G9" i="1" s="1"/>
  <c r="G9" i="7" s="1"/>
  <c r="I7" i="11"/>
  <c r="G8" i="1" s="1"/>
  <c r="G8" i="7" s="1"/>
  <c r="I6" i="11"/>
  <c r="G7" i="1" s="1"/>
  <c r="G7" i="7" s="1"/>
  <c r="I5" i="11"/>
  <c r="I4" i="11"/>
  <c r="I8" i="10"/>
  <c r="F9" i="1" s="1"/>
  <c r="F9" i="7" s="1"/>
  <c r="I7" i="10"/>
  <c r="F8" i="1" s="1"/>
  <c r="F8" i="7" s="1"/>
  <c r="I6" i="10"/>
  <c r="F7" i="1" s="1"/>
  <c r="F7" i="7" s="1"/>
  <c r="I5" i="10"/>
  <c r="I4" i="10"/>
  <c r="I8" i="9"/>
  <c r="E9" i="1" s="1"/>
  <c r="E9" i="7" s="1"/>
  <c r="I7" i="9"/>
  <c r="E8" i="1" s="1"/>
  <c r="E8" i="7" s="1"/>
  <c r="I6" i="9"/>
  <c r="E7" i="1" s="1"/>
  <c r="E7" i="7" s="1"/>
  <c r="I5" i="9"/>
  <c r="I4" i="9"/>
  <c r="I8" i="5"/>
  <c r="D9" i="1" s="1"/>
  <c r="D9" i="7" s="1"/>
  <c r="I7" i="5"/>
  <c r="D8" i="1" s="1"/>
  <c r="D8" i="7" s="1"/>
  <c r="I6" i="5"/>
  <c r="D7" i="1" s="1"/>
  <c r="D7" i="7" s="1"/>
  <c r="I5" i="5"/>
  <c r="D6" i="1" s="1"/>
  <c r="I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I8" i="7" l="1"/>
  <c r="K8" i="7" s="1"/>
  <c r="I7" i="7"/>
  <c r="K7" i="7" s="1"/>
  <c r="I9" i="7"/>
  <c r="K9" i="7" s="1"/>
  <c r="I7" i="1"/>
  <c r="I8" i="1"/>
  <c r="I9" i="1"/>
  <c r="H6" i="1"/>
  <c r="G6" i="1"/>
  <c r="F6" i="1"/>
  <c r="E6" i="1"/>
  <c r="H5" i="1"/>
  <c r="G5" i="1"/>
  <c r="F5" i="1"/>
  <c r="E5" i="1"/>
  <c r="B6" i="1"/>
  <c r="B5" i="1"/>
  <c r="I5" i="1" l="1"/>
  <c r="A2" i="7" l="1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D9" i="6"/>
  <c r="D8" i="6"/>
  <c r="D7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I6" i="1"/>
  <c r="K6" i="7" l="1"/>
  <c r="L6" i="7" s="1"/>
  <c r="J6" i="1"/>
  <c r="J8" i="1"/>
  <c r="J5" i="1"/>
  <c r="J9" i="1"/>
  <c r="J7" i="1"/>
  <c r="L8" i="7" l="1"/>
  <c r="L5" i="7"/>
  <c r="L7" i="7"/>
  <c r="L9" i="7"/>
</calcChain>
</file>

<file path=xl/sharedStrings.xml><?xml version="1.0" encoding="utf-8"?>
<sst xmlns="http://schemas.openxmlformats.org/spreadsheetml/2006/main" count="147" uniqueCount="49">
  <si>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</si>
  <si>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</si>
  <si>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</si>
  <si>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</si>
  <si>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</si>
  <si>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</si>
  <si>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</si>
  <si>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</si>
  <si>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</si>
  <si>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</si>
  <si>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</si>
  <si>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</si>
  <si>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</si>
  <si>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</si>
  <si>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</si>
  <si>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</si>
  <si>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</si>
  <si>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</si>
  <si>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</si>
  <si>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</si>
  <si>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</si>
  <si>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TOTAL (Technical Only)</t>
  </si>
  <si>
    <t>Amtek</t>
  </si>
  <si>
    <t>Digitec</t>
  </si>
  <si>
    <t xml:space="preserve">ELP Enterprises, Inc. </t>
  </si>
  <si>
    <t>Marimon Business Systems**</t>
  </si>
  <si>
    <t>Xerow Graphics</t>
  </si>
  <si>
    <t>RFP730-16136 Managed Print Services for University of Houston Libraries</t>
  </si>
  <si>
    <t>RESPONDENT EVALUATION MATRIX</t>
  </si>
  <si>
    <t>Evaluator Name:</t>
  </si>
  <si>
    <t xml:space="preserve">Criteria 1 </t>
  </si>
  <si>
    <t>Quality of the vendor’s goods and services</t>
  </si>
  <si>
    <t>The vendor’s past performance with UHS</t>
  </si>
  <si>
    <t>Ability of the vendor’s proposal to meet the requirements of the institution’s solicitation document, so that any vendor proposal that is non-responsive to the criteria set forth in the solicitation document shall be rejected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</si>
  <si>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</si>
  <si>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</si>
  <si>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</si>
  <si>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</si>
  <si>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</si>
  <si>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</si>
  <si>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</si>
  <si>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</si>
  <si>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</si>
  <si>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</si>
  <si>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</si>
  <si>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</si>
  <si>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</si>
  <si>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List purchase price (cost)                          </t>
    </r>
    <r>
      <rPr>
        <b/>
        <u/>
        <sz val="10"/>
        <color rgb="FFFF0000"/>
        <rFont val="Calibri"/>
        <family val="2"/>
        <scheme val="minor"/>
      </rPr>
      <t>**ONLY evaluator 7 WILL EVALUATE THIS (COST), EVERYONE ELSE LEAVE BLANK**</t>
    </r>
  </si>
  <si>
    <t>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</si>
</sst>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</font>
    <font>
      <sz val="10"/>
      <color indexed="8"/>
      <name val="Calibri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6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43" fillId="0" borderId="0" applyNumberFormat="0" applyFill="0" applyBorder="0" applyProtection="0"/>
    <xf numFmtId="0" fontId="2" fillId="0" borderId="0"/>
    <xf numFmtId="0" fontId="1" fillId="0" borderId="0"/>
  </cellStyleXfs>
  <cellXfs count="78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37" fillId="0" borderId="2" xfId="0" applyFont="1" applyBorder="1" applyAlignment="1">
      <alignment horizontal="center" vertical="center" wrapText="1"/>
    </xf>
    <xf numFmtId="4" fontId="38" fillId="0" borderId="5" xfId="0" applyNumberFormat="1" applyFont="1" applyBorder="1"/>
    <xf numFmtId="0" fontId="40" fillId="0" borderId="16" xfId="4" applyFont="1" applyBorder="1" applyAlignment="1">
      <alignment horizontal="center"/>
    </xf>
    <xf numFmtId="0" fontId="41" fillId="0" borderId="16" xfId="4" applyFont="1" applyBorder="1" applyAlignment="1">
      <alignment horizontal="center"/>
    </xf>
    <xf numFmtId="0" fontId="39" fillId="3" borderId="16" xfId="4" applyFont="1" applyFill="1" applyBorder="1" applyAlignment="1">
      <alignment horizontal="center"/>
    </xf>
    <xf numFmtId="0" fontId="42" fillId="3" borderId="0" xfId="0" applyFont="1" applyFill="1"/>
    <xf numFmtId="0" fontId="42" fillId="0" borderId="21" xfId="0" applyFont="1" applyBorder="1"/>
    <xf numFmtId="0" fontId="42" fillId="0" borderId="21" xfId="0" applyFont="1" applyBorder="1"/>
    <xf numFmtId="0" fontId="44" fillId="26" borderId="22" xfId="113" applyNumberFormat="1" applyFont="1" applyFill="1" applyBorder="1" applyAlignment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16" fillId="0" borderId="0" xfId="0" applyFont="1" applyAlignment="1"/>
    <xf numFmtId="0" fontId="45" fillId="0" borderId="0" xfId="0" applyFont="1"/>
    <xf numFmtId="0" fontId="47" fillId="0" borderId="0" xfId="115" applyFont="1" applyAlignment="1">
      <alignment horizontal="center"/>
    </xf>
    <xf numFmtId="0" fontId="39" fillId="27" borderId="27" xfId="11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9" fillId="0" borderId="0" xfId="115" applyFont="1" applyAlignment="1">
      <alignment horizontal="center"/>
    </xf>
    <xf numFmtId="0" fontId="41" fillId="28" borderId="28" xfId="115" applyFont="1" applyFill="1" applyBorder="1" applyAlignment="1">
      <alignment horizontal="center"/>
    </xf>
    <xf numFmtId="0" fontId="41" fillId="0" borderId="29" xfId="115" applyFont="1" applyFill="1" applyBorder="1" applyAlignment="1">
      <alignment horizontal="center"/>
    </xf>
    <xf numFmtId="0" fontId="41" fillId="27" borderId="30" xfId="115" applyFont="1" applyFill="1" applyBorder="1" applyAlignment="1">
      <alignment horizontal="center"/>
    </xf>
    <xf numFmtId="0" fontId="39" fillId="28" borderId="28" xfId="115" applyFont="1" applyFill="1" applyBorder="1" applyAlignment="1">
      <alignment horizontal="center"/>
    </xf>
    <xf numFmtId="0" fontId="39" fillId="0" borderId="29" xfId="115" applyFont="1" applyFill="1" applyBorder="1" applyAlignment="1">
      <alignment horizontal="center"/>
    </xf>
    <xf numFmtId="0" fontId="39" fillId="27" borderId="30" xfId="115" applyFont="1" applyFill="1" applyBorder="1" applyAlignment="1">
      <alignment horizontal="center"/>
    </xf>
    <xf numFmtId="0" fontId="47" fillId="27" borderId="31" xfId="115" applyFont="1" applyFill="1" applyBorder="1" applyAlignment="1">
      <alignment horizontal="center"/>
    </xf>
    <xf numFmtId="0" fontId="18" fillId="0" borderId="32" xfId="88" applyFont="1" applyFill="1" applyBorder="1" applyAlignment="1">
      <alignment horizontal="center"/>
    </xf>
    <xf numFmtId="0" fontId="42" fillId="28" borderId="33" xfId="115" applyFont="1" applyFill="1" applyBorder="1" applyAlignment="1" applyProtection="1">
      <alignment horizontal="center"/>
      <protection locked="0"/>
    </xf>
    <xf numFmtId="0" fontId="42" fillId="0" borderId="21" xfId="115" applyFont="1" applyFill="1" applyBorder="1" applyAlignment="1">
      <alignment horizontal="center"/>
    </xf>
    <xf numFmtId="0" fontId="42" fillId="27" borderId="6" xfId="115" applyFont="1" applyFill="1" applyBorder="1" applyAlignment="1">
      <alignment horizontal="center"/>
    </xf>
    <xf numFmtId="0" fontId="47" fillId="0" borderId="21" xfId="115" applyFont="1" applyFill="1" applyBorder="1" applyAlignment="1">
      <alignment horizontal="center"/>
    </xf>
    <xf numFmtId="0" fontId="47" fillId="27" borderId="6" xfId="115" applyFont="1" applyFill="1" applyBorder="1" applyAlignment="1">
      <alignment horizontal="center"/>
    </xf>
    <xf numFmtId="0" fontId="47" fillId="27" borderId="34" xfId="115" applyFont="1" applyFill="1" applyBorder="1" applyAlignment="1">
      <alignment horizontal="center"/>
    </xf>
    <xf numFmtId="0" fontId="18" fillId="0" borderId="0" xfId="0" applyFont="1"/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16" xfId="4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50" fillId="0" borderId="21" xfId="0" applyFont="1" applyBorder="1" applyAlignment="1"/>
    <xf numFmtId="0" fontId="0" fillId="0" borderId="21" xfId="0" applyBorder="1" applyAlignment="1"/>
    <xf numFmtId="0" fontId="41" fillId="0" borderId="24" xfId="115" applyFont="1" applyFill="1" applyBorder="1" applyAlignment="1">
      <alignment horizontal="center" vertical="center" wrapText="1"/>
    </xf>
    <xf numFmtId="0" fontId="41" fillId="0" borderId="25" xfId="115" applyFont="1" applyFill="1" applyBorder="1" applyAlignment="1">
      <alignment horizontal="center" vertical="center" wrapText="1"/>
    </xf>
    <xf numFmtId="0" fontId="41" fillId="0" borderId="26" xfId="115" applyFont="1" applyFill="1" applyBorder="1" applyAlignment="1">
      <alignment horizontal="center" vertical="center" wrapText="1"/>
    </xf>
    <xf numFmtId="0" fontId="49" fillId="0" borderId="35" xfId="0" applyFont="1" applyBorder="1" applyAlignment="1">
      <alignment horizontal="center" vertical="top" wrapText="1"/>
    </xf>
    <xf numFmtId="0" fontId="49" fillId="0" borderId="29" xfId="0" applyFont="1" applyBorder="1" applyAlignment="1">
      <alignment horizontal="center" vertical="top" wrapText="1"/>
    </xf>
    <xf numFmtId="0" fontId="49" fillId="0" borderId="36" xfId="0" applyFont="1" applyBorder="1" applyAlignment="1">
      <alignment horizontal="center" vertical="top" wrapText="1"/>
    </xf>
    <xf numFmtId="0" fontId="49" fillId="0" borderId="37" xfId="0" applyFont="1" applyBorder="1" applyAlignment="1">
      <alignment horizontal="center" vertical="top" wrapText="1"/>
    </xf>
    <xf numFmtId="0" fontId="49" fillId="0" borderId="0" xfId="0" applyFont="1" applyBorder="1" applyAlignment="1">
      <alignment horizontal="center" vertical="top" wrapText="1"/>
    </xf>
    <xf numFmtId="0" fontId="49" fillId="0" borderId="38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45" fillId="27" borderId="21" xfId="0" applyFont="1" applyFill="1" applyBorder="1" applyAlignment="1">
      <alignment horizontal="center"/>
    </xf>
    <xf numFmtId="0" fontId="46" fillId="0" borderId="23" xfId="0" applyFont="1" applyBorder="1" applyAlignment="1">
      <alignment horizontal="center"/>
    </xf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136%20Managed%20Print%20Services%20for%20University%20of%20Houston%20Libra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RFP730-16136 Managed Print Services for University of Houston Libraries</v>
          </cell>
        </row>
      </sheetData>
      <sheetData sheetId="1">
        <row r="4">
          <cell r="A4" t="str">
            <v>Amtek</v>
          </cell>
        </row>
        <row r="5">
          <cell r="A5" t="str">
            <v>Digitec</v>
          </cell>
        </row>
        <row r="6">
          <cell r="A6" t="str">
            <v xml:space="preserve">ELP Enterprises, Inc. </v>
          </cell>
        </row>
        <row r="7">
          <cell r="A7" t="str">
            <v>Marimon Business Systems**</v>
          </cell>
        </row>
        <row r="8">
          <cell r="A8" t="str">
            <v>Xerow Graphics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2" sqref="C2:H2"/>
    </sheetView>
  </sheetViews>
  <sheetFormatPr defaultRowHeight="12.75" x14ac:dyDescent="0.2"/>
  <cols>
    <col min="7" max="8" width="9.140625" style="20"/>
  </cols>
  <sheetData>
    <row r="1" spans="1:12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2" ht="15.75" x14ac:dyDescent="0.25">
      <c r="A2" s="13"/>
      <c r="B2" s="12"/>
      <c r="C2" s="56" t="s">
        <v>5</v>
      </c>
      <c r="D2" s="56"/>
      <c r="E2" s="56"/>
      <c r="F2" s="56"/>
      <c r="G2" s="56"/>
      <c r="H2" s="56"/>
      <c r="I2" s="12"/>
    </row>
    <row r="3" spans="1:12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12" x14ac:dyDescent="0.2">
      <c r="A4" s="58" t="s">
        <v>22</v>
      </c>
      <c r="B4" s="58"/>
      <c r="C4" s="58"/>
      <c r="D4" s="58"/>
      <c r="E4" s="27">
        <v>0</v>
      </c>
      <c r="F4" s="27">
        <v>17.5</v>
      </c>
      <c r="G4" s="27">
        <v>3.5</v>
      </c>
      <c r="H4" s="27">
        <v>30</v>
      </c>
      <c r="I4" s="26">
        <f>SUM(E4:H4)</f>
        <v>51</v>
      </c>
    </row>
    <row r="5" spans="1:12" x14ac:dyDescent="0.2">
      <c r="A5" s="58" t="s">
        <v>23</v>
      </c>
      <c r="B5" s="58"/>
      <c r="C5" s="58"/>
      <c r="D5" s="58"/>
      <c r="E5" s="27">
        <v>0</v>
      </c>
      <c r="F5" s="27">
        <v>15</v>
      </c>
      <c r="G5" s="27">
        <v>3.5</v>
      </c>
      <c r="H5" s="27">
        <v>30</v>
      </c>
      <c r="I5" s="26">
        <f>SUM(E5:H5)</f>
        <v>48.5</v>
      </c>
      <c r="L5" s="20"/>
    </row>
    <row r="6" spans="1:12" x14ac:dyDescent="0.2">
      <c r="A6" s="58" t="s">
        <v>24</v>
      </c>
      <c r="B6" s="58"/>
      <c r="C6" s="58"/>
      <c r="D6" s="58"/>
      <c r="E6" s="27">
        <v>0</v>
      </c>
      <c r="F6" s="27">
        <v>12.5</v>
      </c>
      <c r="G6" s="27">
        <v>3</v>
      </c>
      <c r="H6" s="27">
        <v>25</v>
      </c>
      <c r="I6" s="26">
        <f>SUM(E6:H6)</f>
        <v>40.5</v>
      </c>
    </row>
    <row r="7" spans="1:12" x14ac:dyDescent="0.2">
      <c r="A7" s="58" t="s">
        <v>25</v>
      </c>
      <c r="B7" s="58"/>
      <c r="C7" s="58"/>
      <c r="D7" s="58"/>
      <c r="E7" s="27">
        <v>0</v>
      </c>
      <c r="F7" s="27">
        <v>17.5</v>
      </c>
      <c r="G7" s="27">
        <v>3.5</v>
      </c>
      <c r="H7" s="27">
        <v>30</v>
      </c>
      <c r="I7" s="26">
        <f>SUM(E7:H7)</f>
        <v>51</v>
      </c>
    </row>
    <row r="8" spans="1:12" x14ac:dyDescent="0.2">
      <c r="A8" s="58" t="s">
        <v>26</v>
      </c>
      <c r="B8" s="58"/>
      <c r="C8" s="58"/>
      <c r="D8" s="58"/>
      <c r="E8" s="27">
        <v>0</v>
      </c>
      <c r="F8" s="27">
        <v>17.5</v>
      </c>
      <c r="G8" s="27">
        <v>4</v>
      </c>
      <c r="H8" s="27">
        <v>35</v>
      </c>
      <c r="I8" s="26">
        <f>SUM(E8:H8)</f>
        <v>56.5</v>
      </c>
    </row>
  </sheetData>
  <mergeCells count="8">
    <mergeCell ref="A1:I1"/>
    <mergeCell ref="C2:H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L8" sqref="L8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 customHeight="1" x14ac:dyDescent="0.2">
      <c r="A2" s="60" t="str">
        <f>Technical!A2</f>
        <v>RFP730-16136 Managed Print Services for University of Houston Libraries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Amtek</v>
      </c>
      <c r="B5" s="9">
        <f>Technical!B5</f>
        <v>51</v>
      </c>
      <c r="C5" s="9">
        <f>Technical!C5</f>
        <v>55.75</v>
      </c>
      <c r="D5" s="9">
        <f>Technical!D5</f>
        <v>17.5</v>
      </c>
      <c r="E5" s="9">
        <f>Technical!E5</f>
        <v>62</v>
      </c>
      <c r="F5" s="9">
        <f>Technical!F5</f>
        <v>46</v>
      </c>
      <c r="G5" s="9">
        <f>Technical!G5</f>
        <v>52.5</v>
      </c>
      <c r="H5" s="9">
        <f>Technical!H5</f>
        <v>51</v>
      </c>
      <c r="I5" s="9">
        <f>AVERAGE(B5:H5)</f>
        <v>47.964285714285715</v>
      </c>
      <c r="J5" s="22">
        <f>'Non-Technical'!C5</f>
        <v>14</v>
      </c>
      <c r="K5" s="9">
        <f>I5+J5</f>
        <v>61.964285714285715</v>
      </c>
      <c r="L5" s="10">
        <f>RANK(K5,$K$5:$K$9,0)</f>
        <v>4</v>
      </c>
    </row>
    <row r="6" spans="1:12" ht="16.5" customHeight="1" x14ac:dyDescent="0.2">
      <c r="A6" s="8" t="str">
        <f>'7'!A5:D5</f>
        <v>Digitec</v>
      </c>
      <c r="B6" s="9">
        <f>Technical!B6</f>
        <v>48.5</v>
      </c>
      <c r="C6" s="9">
        <f>Technical!C6</f>
        <v>51.75</v>
      </c>
      <c r="D6" s="9">
        <f>Technical!D6</f>
        <v>47.5</v>
      </c>
      <c r="E6" s="9">
        <f>Technical!E6</f>
        <v>62.5</v>
      </c>
      <c r="F6" s="9">
        <f>Technical!F6</f>
        <v>51</v>
      </c>
      <c r="G6" s="9">
        <f>Technical!G6</f>
        <v>60</v>
      </c>
      <c r="H6" s="9">
        <f>Technical!H6</f>
        <v>48.5</v>
      </c>
      <c r="I6" s="9">
        <f>AVERAGE(B6:H6)</f>
        <v>52.821428571428569</v>
      </c>
      <c r="J6" s="22">
        <f>'Non-Technical'!C6</f>
        <v>15</v>
      </c>
      <c r="K6" s="9">
        <f>I6+J6</f>
        <v>67.821428571428569</v>
      </c>
      <c r="L6" s="10">
        <f>RANK(K6,$K$5:$K$9,0)</f>
        <v>3</v>
      </c>
    </row>
    <row r="7" spans="1:12" x14ac:dyDescent="0.2">
      <c r="A7" s="8" t="str">
        <f>'7'!A6:D6</f>
        <v xml:space="preserve">ELP Enterprises, Inc. </v>
      </c>
      <c r="B7" s="9">
        <f>Technical!B7</f>
        <v>40.5</v>
      </c>
      <c r="C7" s="9">
        <f>Technical!C7</f>
        <v>41.5</v>
      </c>
      <c r="D7" s="9">
        <f>Technical!D7</f>
        <v>40</v>
      </c>
      <c r="E7" s="9">
        <f>Technical!E7</f>
        <v>50</v>
      </c>
      <c r="F7" s="9">
        <f>Technical!F7</f>
        <v>51</v>
      </c>
      <c r="G7" s="9">
        <f>Technical!G7</f>
        <v>45</v>
      </c>
      <c r="H7" s="9">
        <f>Technical!H7</f>
        <v>40.5</v>
      </c>
      <c r="I7" s="9">
        <f>AVERAGE(B7:H7)</f>
        <v>44.071428571428569</v>
      </c>
      <c r="J7" s="22">
        <f>'Non-Technical'!C7</f>
        <v>8</v>
      </c>
      <c r="K7" s="9">
        <f t="shared" ref="K7:K9" si="0">I7+J7</f>
        <v>52.071428571428569</v>
      </c>
      <c r="L7" s="10">
        <f>RANK(K7,$K$5:$K$9,0)</f>
        <v>5</v>
      </c>
    </row>
    <row r="8" spans="1:12" x14ac:dyDescent="0.2">
      <c r="A8" s="8" t="str">
        <f>'7'!A7:D7</f>
        <v>Marimon Business Systems**</v>
      </c>
      <c r="B8" s="9">
        <f>Technical!B8</f>
        <v>51</v>
      </c>
      <c r="C8" s="9">
        <f>Technical!C8</f>
        <v>46.6</v>
      </c>
      <c r="D8" s="9">
        <f>Technical!D8</f>
        <v>30.5</v>
      </c>
      <c r="E8" s="9">
        <f>Technical!E8</f>
        <v>75.7</v>
      </c>
      <c r="F8" s="9">
        <f>Technical!F8</f>
        <v>64</v>
      </c>
      <c r="G8" s="9">
        <f>Technical!G8</f>
        <v>64.5</v>
      </c>
      <c r="H8" s="9">
        <f>Technical!H8</f>
        <v>56.25</v>
      </c>
      <c r="I8" s="9">
        <f>AVERAGE(B8:H8)</f>
        <v>55.50714285714286</v>
      </c>
      <c r="J8" s="22">
        <f>'Non-Technical'!C8</f>
        <v>16</v>
      </c>
      <c r="K8" s="9">
        <f t="shared" si="0"/>
        <v>71.507142857142867</v>
      </c>
      <c r="L8" s="10">
        <f>RANK(K8,$K$5:$K$9,0)</f>
        <v>1</v>
      </c>
    </row>
    <row r="9" spans="1:12" x14ac:dyDescent="0.2">
      <c r="A9" s="8" t="str">
        <f>'7'!A8:D8</f>
        <v>Xerow Graphics</v>
      </c>
      <c r="B9" s="9">
        <f>Technical!B9</f>
        <v>56.5</v>
      </c>
      <c r="C9" s="9">
        <f>Technical!C9</f>
        <v>60.5</v>
      </c>
      <c r="D9" s="9">
        <f>Technical!D9</f>
        <v>38</v>
      </c>
      <c r="E9" s="9">
        <f>Technical!E9</f>
        <v>54.5</v>
      </c>
      <c r="F9" s="9">
        <f>Technical!F9</f>
        <v>64</v>
      </c>
      <c r="G9" s="9">
        <f>Technical!G9</f>
        <v>61</v>
      </c>
      <c r="H9" s="9">
        <f>Technical!H9</f>
        <v>59</v>
      </c>
      <c r="I9" s="9">
        <f>AVERAGE(B9:H9)</f>
        <v>56.214285714285715</v>
      </c>
      <c r="J9" s="22">
        <f>'Non-Technical'!C9</f>
        <v>12</v>
      </c>
      <c r="K9" s="9">
        <f t="shared" si="0"/>
        <v>68.214285714285722</v>
      </c>
      <c r="L9" s="10">
        <f>RANK(K9,$K$5:$K$9,0)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tabSelected="1" workbookViewId="0">
      <selection activeCell="C7" sqref="C7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6384" width="9.140625" style="20"/>
  </cols>
  <sheetData>
    <row r="1" spans="2:16" ht="15.75" x14ac:dyDescent="0.25">
      <c r="B1" s="75" t="s">
        <v>28</v>
      </c>
      <c r="C1" s="75"/>
      <c r="D1" s="75"/>
      <c r="E1" s="34" t="str">
        <f>[1]Cover!A6</f>
        <v>RFP730-16136 Managed Print Services for University of Houston Libraries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2:16" ht="15.75" customHeight="1" x14ac:dyDescent="0.25">
      <c r="C2" s="34"/>
      <c r="D2" s="34"/>
      <c r="E2" s="34"/>
      <c r="F2" s="34"/>
      <c r="G2" s="34"/>
    </row>
    <row r="3" spans="2:16" ht="15" customHeight="1" x14ac:dyDescent="0.2">
      <c r="B3" s="35" t="s">
        <v>29</v>
      </c>
      <c r="C3" s="76">
        <f>[1]Cover!E13</f>
        <v>0</v>
      </c>
      <c r="D3" s="76"/>
      <c r="E3" s="76"/>
      <c r="F3" s="76"/>
    </row>
    <row r="4" spans="2:16" ht="15" customHeight="1" x14ac:dyDescent="0.2">
      <c r="F4" s="1"/>
    </row>
    <row r="5" spans="2:16" ht="16.5" thickBot="1" x14ac:dyDescent="0.3">
      <c r="B5" s="1"/>
      <c r="C5" s="77" t="s">
        <v>30</v>
      </c>
      <c r="D5" s="77"/>
      <c r="E5" s="77"/>
      <c r="F5" s="77" t="s">
        <v>13</v>
      </c>
      <c r="G5" s="77"/>
      <c r="H5" s="77"/>
      <c r="I5" s="77" t="s">
        <v>14</v>
      </c>
      <c r="J5" s="77"/>
      <c r="K5" s="77"/>
      <c r="L5" s="77" t="s">
        <v>20</v>
      </c>
      <c r="M5" s="77"/>
      <c r="N5" s="77"/>
    </row>
    <row r="6" spans="2:16" s="38" customFormat="1" ht="108" customHeight="1" x14ac:dyDescent="0.2">
      <c r="B6" s="36"/>
      <c r="C6" s="63" t="s">
        <v>47</v>
      </c>
      <c r="D6" s="64"/>
      <c r="E6" s="65"/>
      <c r="F6" s="63" t="s">
        <v>31</v>
      </c>
      <c r="G6" s="64"/>
      <c r="H6" s="65"/>
      <c r="I6" s="63" t="s">
        <v>32</v>
      </c>
      <c r="J6" s="64"/>
      <c r="K6" s="65"/>
      <c r="L6" s="63" t="s">
        <v>33</v>
      </c>
      <c r="M6" s="64"/>
      <c r="N6" s="65"/>
      <c r="O6" s="37" t="s">
        <v>34</v>
      </c>
    </row>
    <row r="7" spans="2:16" x14ac:dyDescent="0.2">
      <c r="B7" s="39" t="s">
        <v>11</v>
      </c>
      <c r="C7" s="40" t="s">
        <v>35</v>
      </c>
      <c r="D7" s="41" t="s">
        <v>36</v>
      </c>
      <c r="E7" s="42" t="s">
        <v>37</v>
      </c>
      <c r="F7" s="43" t="s">
        <v>35</v>
      </c>
      <c r="G7" s="44" t="s">
        <v>36</v>
      </c>
      <c r="H7" s="45" t="s">
        <v>37</v>
      </c>
      <c r="I7" s="43" t="s">
        <v>35</v>
      </c>
      <c r="J7" s="44" t="s">
        <v>36</v>
      </c>
      <c r="K7" s="45" t="s">
        <v>37</v>
      </c>
      <c r="L7" s="40" t="s">
        <v>35</v>
      </c>
      <c r="M7" s="41" t="s">
        <v>36</v>
      </c>
      <c r="N7" s="42" t="s">
        <v>37</v>
      </c>
      <c r="O7" s="46"/>
    </row>
    <row r="8" spans="2:16" x14ac:dyDescent="0.2">
      <c r="B8" s="47" t="str">
        <f>'[1]RFP Submittal'!A4</f>
        <v>Amtek</v>
      </c>
      <c r="C8" s="48"/>
      <c r="D8" s="49">
        <v>4</v>
      </c>
      <c r="E8" s="50">
        <f>C8*D8</f>
        <v>0</v>
      </c>
      <c r="F8" s="48"/>
      <c r="G8" s="51">
        <v>5</v>
      </c>
      <c r="H8" s="52">
        <f>F8*G8</f>
        <v>0</v>
      </c>
      <c r="I8" s="48"/>
      <c r="J8" s="51">
        <v>1</v>
      </c>
      <c r="K8" s="52">
        <f>I8*J8</f>
        <v>0</v>
      </c>
      <c r="L8" s="48"/>
      <c r="M8" s="49">
        <v>10</v>
      </c>
      <c r="N8" s="50">
        <f>L8*M8</f>
        <v>0</v>
      </c>
      <c r="O8" s="46">
        <f>N8+K8+H8+E8</f>
        <v>0</v>
      </c>
    </row>
    <row r="9" spans="2:16" x14ac:dyDescent="0.2">
      <c r="B9" s="47" t="str">
        <f>'[1]RFP Submittal'!A5</f>
        <v>Digitec</v>
      </c>
      <c r="C9" s="48"/>
      <c r="D9" s="49">
        <v>4</v>
      </c>
      <c r="E9" s="50">
        <f t="shared" ref="E9:E12" si="0">C9*D9</f>
        <v>0</v>
      </c>
      <c r="F9" s="48"/>
      <c r="G9" s="51">
        <v>5</v>
      </c>
      <c r="H9" s="52">
        <f t="shared" ref="H9:H12" si="1">F9*G9</f>
        <v>0</v>
      </c>
      <c r="I9" s="48"/>
      <c r="J9" s="51">
        <v>1</v>
      </c>
      <c r="K9" s="52">
        <f t="shared" ref="K9:K12" si="2">I9*J9</f>
        <v>0</v>
      </c>
      <c r="L9" s="48"/>
      <c r="M9" s="49">
        <v>10</v>
      </c>
      <c r="N9" s="50">
        <f t="shared" ref="N9:N12" si="3">L9*M9</f>
        <v>0</v>
      </c>
      <c r="O9" s="46">
        <f t="shared" ref="O9:O12" si="4">N9+K9+H9+E9</f>
        <v>0</v>
      </c>
    </row>
    <row r="10" spans="2:16" x14ac:dyDescent="0.2">
      <c r="B10" s="47" t="str">
        <f>'[1]RFP Submittal'!A6</f>
        <v xml:space="preserve">ELP Enterprises, Inc. </v>
      </c>
      <c r="C10" s="48"/>
      <c r="D10" s="49">
        <v>4</v>
      </c>
      <c r="E10" s="50">
        <f t="shared" si="0"/>
        <v>0</v>
      </c>
      <c r="F10" s="48"/>
      <c r="G10" s="51">
        <v>5</v>
      </c>
      <c r="H10" s="52">
        <f t="shared" si="1"/>
        <v>0</v>
      </c>
      <c r="I10" s="48"/>
      <c r="J10" s="51">
        <v>1</v>
      </c>
      <c r="K10" s="52">
        <f t="shared" si="2"/>
        <v>0</v>
      </c>
      <c r="L10" s="48"/>
      <c r="M10" s="49">
        <v>10</v>
      </c>
      <c r="N10" s="50">
        <f t="shared" si="3"/>
        <v>0</v>
      </c>
      <c r="O10" s="46">
        <f t="shared" si="4"/>
        <v>0</v>
      </c>
    </row>
    <row r="11" spans="2:16" x14ac:dyDescent="0.2">
      <c r="B11" s="47" t="str">
        <f>'[1]RFP Submittal'!A7</f>
        <v>Marimon Business Systems**</v>
      </c>
      <c r="C11" s="48"/>
      <c r="D11" s="49">
        <v>4</v>
      </c>
      <c r="E11" s="50">
        <f t="shared" si="0"/>
        <v>0</v>
      </c>
      <c r="F11" s="48"/>
      <c r="G11" s="51">
        <v>5</v>
      </c>
      <c r="H11" s="52">
        <f t="shared" si="1"/>
        <v>0</v>
      </c>
      <c r="I11" s="48"/>
      <c r="J11" s="51">
        <v>1</v>
      </c>
      <c r="K11" s="52">
        <f t="shared" si="2"/>
        <v>0</v>
      </c>
      <c r="L11" s="48"/>
      <c r="M11" s="49">
        <v>10</v>
      </c>
      <c r="N11" s="50">
        <f t="shared" si="3"/>
        <v>0</v>
      </c>
      <c r="O11" s="46">
        <f t="shared" si="4"/>
        <v>0</v>
      </c>
    </row>
    <row r="12" spans="2:16" ht="13.5" thickBot="1" x14ac:dyDescent="0.25">
      <c r="B12" s="47" t="str">
        <f>'[1]RFP Submittal'!A8</f>
        <v>Xerow Graphics</v>
      </c>
      <c r="C12" s="48"/>
      <c r="D12" s="49">
        <v>4</v>
      </c>
      <c r="E12" s="50">
        <f t="shared" si="0"/>
        <v>0</v>
      </c>
      <c r="F12" s="48"/>
      <c r="G12" s="51">
        <v>5</v>
      </c>
      <c r="H12" s="52">
        <f t="shared" si="1"/>
        <v>0</v>
      </c>
      <c r="I12" s="48"/>
      <c r="J12" s="51">
        <v>1</v>
      </c>
      <c r="K12" s="52">
        <f t="shared" si="2"/>
        <v>0</v>
      </c>
      <c r="L12" s="48"/>
      <c r="M12" s="49">
        <v>10</v>
      </c>
      <c r="N12" s="50">
        <f t="shared" si="3"/>
        <v>0</v>
      </c>
      <c r="O12" s="53">
        <f t="shared" si="4"/>
        <v>0</v>
      </c>
    </row>
    <row r="13" spans="2:16" x14ac:dyDescent="0.2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2:16" x14ac:dyDescent="0.2">
      <c r="B14" s="66" t="s">
        <v>38</v>
      </c>
      <c r="C14" s="67"/>
      <c r="D14" s="67"/>
      <c r="E14" s="68"/>
      <c r="F14" s="54"/>
      <c r="G14" s="54" t="s">
        <v>39</v>
      </c>
      <c r="H14" s="54"/>
      <c r="I14" s="54"/>
      <c r="J14" s="54"/>
      <c r="K14" s="54"/>
      <c r="L14" s="54"/>
      <c r="M14" s="54"/>
      <c r="N14" s="54"/>
      <c r="O14" s="54"/>
    </row>
    <row r="15" spans="2:16" x14ac:dyDescent="0.2">
      <c r="B15" s="69"/>
      <c r="C15" s="70"/>
      <c r="D15" s="70"/>
      <c r="E15" s="71"/>
      <c r="F15" s="54"/>
      <c r="G15" s="54" t="s">
        <v>40</v>
      </c>
      <c r="H15" s="54"/>
      <c r="I15" s="54"/>
      <c r="J15" s="54"/>
      <c r="K15" s="54"/>
      <c r="L15" s="54"/>
      <c r="M15" s="54"/>
      <c r="N15" s="54"/>
      <c r="O15" s="54"/>
    </row>
    <row r="16" spans="2:16" x14ac:dyDescent="0.2">
      <c r="B16" s="69"/>
      <c r="C16" s="70"/>
      <c r="D16" s="70"/>
      <c r="E16" s="71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2:15" x14ac:dyDescent="0.2">
      <c r="B17" s="72"/>
      <c r="C17" s="73"/>
      <c r="D17" s="73"/>
      <c r="E17" s="7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9" spans="2:15" x14ac:dyDescent="0.2">
      <c r="B19" s="61" t="s">
        <v>41</v>
      </c>
      <c r="C19" s="62"/>
      <c r="D19" s="62"/>
      <c r="E19" s="62"/>
    </row>
    <row r="20" spans="2:15" x14ac:dyDescent="0.2">
      <c r="B20" s="61" t="s">
        <v>42</v>
      </c>
      <c r="C20" s="62"/>
      <c r="D20" s="62"/>
      <c r="E20" s="62"/>
    </row>
    <row r="21" spans="2:15" x14ac:dyDescent="0.2">
      <c r="B21" s="61" t="s">
        <v>43</v>
      </c>
      <c r="C21" s="62"/>
      <c r="D21" s="62"/>
      <c r="E21" s="62"/>
    </row>
    <row r="22" spans="2:15" x14ac:dyDescent="0.2">
      <c r="B22" s="61" t="s">
        <v>44</v>
      </c>
      <c r="C22" s="62"/>
      <c r="D22" s="62"/>
      <c r="E22" s="62"/>
    </row>
    <row r="23" spans="2:15" x14ac:dyDescent="0.2">
      <c r="B23" s="61" t="s">
        <v>45</v>
      </c>
      <c r="C23" s="62"/>
      <c r="D23" s="62"/>
      <c r="E23" s="62"/>
    </row>
    <row r="24" spans="2:15" x14ac:dyDescent="0.2">
      <c r="B24" s="61" t="s">
        <v>46</v>
      </c>
      <c r="C24" s="62"/>
      <c r="D24" s="62"/>
      <c r="E24" s="62"/>
    </row>
  </sheetData>
  <mergeCells count="17">
    <mergeCell ref="I5:K5"/>
    <mergeCell ref="L5:N5"/>
    <mergeCell ref="B19:E19"/>
    <mergeCell ref="B1:D1"/>
    <mergeCell ref="C3:F3"/>
    <mergeCell ref="C5:E5"/>
    <mergeCell ref="F5:H5"/>
    <mergeCell ref="C6:E6"/>
    <mergeCell ref="F6:H6"/>
    <mergeCell ref="I6:K6"/>
    <mergeCell ref="L6:N6"/>
    <mergeCell ref="B14:E17"/>
    <mergeCell ref="B20:E20"/>
    <mergeCell ref="B21:E21"/>
    <mergeCell ref="B22:E22"/>
    <mergeCell ref="B23:E23"/>
    <mergeCell ref="B24:E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3"/>
      <c r="B2" s="12"/>
      <c r="C2" s="56" t="s">
        <v>6</v>
      </c>
      <c r="D2" s="56"/>
      <c r="E2" s="56"/>
      <c r="F2" s="56"/>
      <c r="G2" s="56"/>
      <c r="H2" s="12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28">
        <v>0</v>
      </c>
      <c r="F4" s="28">
        <v>17.5</v>
      </c>
      <c r="G4" s="28">
        <v>3.25</v>
      </c>
      <c r="H4" s="28">
        <v>35</v>
      </c>
      <c r="I4" s="26">
        <f>SUM(E4:H4)</f>
        <v>55.75</v>
      </c>
    </row>
    <row r="5" spans="1:9" x14ac:dyDescent="0.2">
      <c r="A5" s="58" t="s">
        <v>23</v>
      </c>
      <c r="B5" s="58"/>
      <c r="C5" s="58"/>
      <c r="D5" s="58"/>
      <c r="E5" s="28">
        <v>0</v>
      </c>
      <c r="F5" s="28">
        <v>16.25</v>
      </c>
      <c r="G5" s="28">
        <v>3</v>
      </c>
      <c r="H5" s="28">
        <v>32.5</v>
      </c>
      <c r="I5" s="26">
        <f>SUM(E5:H5)</f>
        <v>51.75</v>
      </c>
    </row>
    <row r="6" spans="1:9" x14ac:dyDescent="0.2">
      <c r="A6" s="58" t="s">
        <v>24</v>
      </c>
      <c r="B6" s="58"/>
      <c r="C6" s="58"/>
      <c r="D6" s="58"/>
      <c r="E6" s="28">
        <v>0</v>
      </c>
      <c r="F6" s="28">
        <v>11.25</v>
      </c>
      <c r="G6" s="28">
        <v>2.75</v>
      </c>
      <c r="H6" s="28">
        <v>27.5</v>
      </c>
      <c r="I6" s="26">
        <f>SUM(E6:H6)</f>
        <v>41.5</v>
      </c>
    </row>
    <row r="7" spans="1:9" x14ac:dyDescent="0.2">
      <c r="A7" s="58" t="s">
        <v>25</v>
      </c>
      <c r="B7" s="58"/>
      <c r="C7" s="58"/>
      <c r="D7" s="58"/>
      <c r="E7" s="28">
        <v>0</v>
      </c>
      <c r="F7" s="28">
        <v>13.75</v>
      </c>
      <c r="G7" s="28">
        <v>2.85</v>
      </c>
      <c r="H7" s="28">
        <v>30</v>
      </c>
      <c r="I7" s="26">
        <f>SUM(E7:H7)</f>
        <v>46.6</v>
      </c>
    </row>
    <row r="8" spans="1:9" x14ac:dyDescent="0.2">
      <c r="A8" s="58" t="s">
        <v>26</v>
      </c>
      <c r="B8" s="58"/>
      <c r="C8" s="58"/>
      <c r="D8" s="58"/>
      <c r="E8" s="28">
        <v>0</v>
      </c>
      <c r="F8" s="28">
        <v>18.75</v>
      </c>
      <c r="G8" s="28">
        <v>4.25</v>
      </c>
      <c r="H8" s="28">
        <v>37.5</v>
      </c>
      <c r="I8" s="26">
        <f>SUM(E8:H8)</f>
        <v>60.5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3"/>
      <c r="B2" s="12"/>
      <c r="C2" s="56" t="s">
        <v>7</v>
      </c>
      <c r="D2" s="56"/>
      <c r="E2" s="56"/>
      <c r="F2" s="56"/>
      <c r="G2" s="56"/>
      <c r="H2" s="12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29">
        <v>0</v>
      </c>
      <c r="F4" s="29">
        <v>7.5</v>
      </c>
      <c r="G4" s="29">
        <v>0</v>
      </c>
      <c r="H4" s="29">
        <v>10</v>
      </c>
      <c r="I4" s="26">
        <f>SUM(E4:H4)</f>
        <v>17.5</v>
      </c>
    </row>
    <row r="5" spans="1:9" x14ac:dyDescent="0.2">
      <c r="A5" s="58" t="s">
        <v>23</v>
      </c>
      <c r="B5" s="58"/>
      <c r="C5" s="58"/>
      <c r="D5" s="58"/>
      <c r="E5" s="29">
        <v>0</v>
      </c>
      <c r="F5" s="29">
        <v>17.5</v>
      </c>
      <c r="G5" s="29">
        <v>0</v>
      </c>
      <c r="H5" s="29">
        <v>30</v>
      </c>
      <c r="I5" s="26">
        <f>SUM(E5:H5)</f>
        <v>47.5</v>
      </c>
    </row>
    <row r="6" spans="1:9" x14ac:dyDescent="0.2">
      <c r="A6" s="58" t="s">
        <v>24</v>
      </c>
      <c r="B6" s="58"/>
      <c r="C6" s="58"/>
      <c r="D6" s="58"/>
      <c r="E6" s="29">
        <v>0</v>
      </c>
      <c r="F6" s="29">
        <v>15</v>
      </c>
      <c r="G6" s="29">
        <v>0</v>
      </c>
      <c r="H6" s="29">
        <v>25</v>
      </c>
      <c r="I6" s="26">
        <f>SUM(E6:H6)</f>
        <v>40</v>
      </c>
    </row>
    <row r="7" spans="1:9" x14ac:dyDescent="0.2">
      <c r="A7" s="58" t="s">
        <v>25</v>
      </c>
      <c r="B7" s="58"/>
      <c r="C7" s="58"/>
      <c r="D7" s="58"/>
      <c r="E7" s="29">
        <v>0</v>
      </c>
      <c r="F7" s="29">
        <v>12.5</v>
      </c>
      <c r="G7" s="29">
        <v>3</v>
      </c>
      <c r="H7" s="29">
        <v>15</v>
      </c>
      <c r="I7" s="26">
        <f>SUM(E7:H7)</f>
        <v>30.5</v>
      </c>
    </row>
    <row r="8" spans="1:9" x14ac:dyDescent="0.2">
      <c r="A8" s="58" t="s">
        <v>26</v>
      </c>
      <c r="B8" s="58"/>
      <c r="C8" s="58"/>
      <c r="D8" s="58"/>
      <c r="E8" s="29">
        <v>0</v>
      </c>
      <c r="F8" s="29">
        <v>15</v>
      </c>
      <c r="G8" s="29">
        <v>3</v>
      </c>
      <c r="H8" s="29">
        <v>20</v>
      </c>
      <c r="I8" s="26">
        <f>SUM(E8:H8)</f>
        <v>38</v>
      </c>
    </row>
  </sheetData>
  <mergeCells count="8"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8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5"/>
      <c r="B2" s="14"/>
      <c r="C2" s="56" t="s">
        <v>8</v>
      </c>
      <c r="D2" s="56"/>
      <c r="E2" s="56"/>
      <c r="F2" s="56"/>
      <c r="G2" s="56"/>
      <c r="H2" s="14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30">
        <v>0</v>
      </c>
      <c r="F4" s="30">
        <v>22</v>
      </c>
      <c r="G4" s="30">
        <v>0</v>
      </c>
      <c r="H4" s="30">
        <v>40</v>
      </c>
      <c r="I4" s="26">
        <f>SUM(E4:H4)</f>
        <v>62</v>
      </c>
    </row>
    <row r="5" spans="1:9" x14ac:dyDescent="0.2">
      <c r="A5" s="58" t="s">
        <v>23</v>
      </c>
      <c r="B5" s="58"/>
      <c r="C5" s="58"/>
      <c r="D5" s="58"/>
      <c r="E5" s="30">
        <v>0</v>
      </c>
      <c r="F5" s="30">
        <v>22.5</v>
      </c>
      <c r="G5" s="30">
        <v>0</v>
      </c>
      <c r="H5" s="30">
        <v>40</v>
      </c>
      <c r="I5" s="26">
        <f>SUM(E5:H5)</f>
        <v>62.5</v>
      </c>
    </row>
    <row r="6" spans="1:9" x14ac:dyDescent="0.2">
      <c r="A6" s="58" t="s">
        <v>24</v>
      </c>
      <c r="B6" s="58"/>
      <c r="C6" s="58"/>
      <c r="D6" s="58"/>
      <c r="E6" s="30">
        <v>0</v>
      </c>
      <c r="F6" s="30">
        <v>20</v>
      </c>
      <c r="G6" s="30">
        <v>0</v>
      </c>
      <c r="H6" s="30">
        <v>30</v>
      </c>
      <c r="I6" s="26">
        <f>SUM(E6:H6)</f>
        <v>50</v>
      </c>
    </row>
    <row r="7" spans="1:9" x14ac:dyDescent="0.2">
      <c r="A7" s="58" t="s">
        <v>25</v>
      </c>
      <c r="B7" s="58"/>
      <c r="C7" s="58"/>
      <c r="D7" s="58"/>
      <c r="E7" s="30">
        <v>0</v>
      </c>
      <c r="F7" s="30">
        <v>21.5</v>
      </c>
      <c r="G7" s="30">
        <v>4.2</v>
      </c>
      <c r="H7" s="30">
        <v>50</v>
      </c>
      <c r="I7" s="26">
        <f>SUM(E7:H7)</f>
        <v>75.7</v>
      </c>
    </row>
    <row r="8" spans="1:9" x14ac:dyDescent="0.2">
      <c r="A8" s="58" t="s">
        <v>26</v>
      </c>
      <c r="B8" s="58"/>
      <c r="C8" s="58"/>
      <c r="D8" s="58"/>
      <c r="E8" s="30">
        <v>0</v>
      </c>
      <c r="F8" s="30">
        <v>21</v>
      </c>
      <c r="G8" s="30">
        <v>3.5</v>
      </c>
      <c r="H8" s="30">
        <v>30</v>
      </c>
      <c r="I8" s="26">
        <f>SUM(E8:H8)</f>
        <v>54.5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7"/>
      <c r="B2" s="16"/>
      <c r="C2" s="56" t="s">
        <v>9</v>
      </c>
      <c r="D2" s="56"/>
      <c r="E2" s="56"/>
      <c r="F2" s="56"/>
      <c r="G2" s="56"/>
      <c r="H2" s="16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32">
        <v>0</v>
      </c>
      <c r="F4" s="32">
        <v>15</v>
      </c>
      <c r="G4" s="32">
        <v>1</v>
      </c>
      <c r="H4" s="32">
        <v>30</v>
      </c>
      <c r="I4" s="26">
        <f>SUM(E4:H4)</f>
        <v>46</v>
      </c>
    </row>
    <row r="5" spans="1:9" x14ac:dyDescent="0.2">
      <c r="A5" s="58" t="s">
        <v>23</v>
      </c>
      <c r="B5" s="58"/>
      <c r="C5" s="58"/>
      <c r="D5" s="58"/>
      <c r="E5" s="32">
        <v>0</v>
      </c>
      <c r="F5" s="32">
        <v>20</v>
      </c>
      <c r="G5" s="32">
        <v>1</v>
      </c>
      <c r="H5" s="32">
        <v>30</v>
      </c>
      <c r="I5" s="26">
        <f>SUM(E5:H5)</f>
        <v>51</v>
      </c>
    </row>
    <row r="6" spans="1:9" x14ac:dyDescent="0.2">
      <c r="A6" s="58" t="s">
        <v>24</v>
      </c>
      <c r="B6" s="58"/>
      <c r="C6" s="58"/>
      <c r="D6" s="58"/>
      <c r="E6" s="32">
        <v>0</v>
      </c>
      <c r="F6" s="32">
        <v>20</v>
      </c>
      <c r="G6" s="32">
        <v>1</v>
      </c>
      <c r="H6" s="32">
        <v>30</v>
      </c>
      <c r="I6" s="26">
        <f>SUM(E6:H6)</f>
        <v>51</v>
      </c>
    </row>
    <row r="7" spans="1:9" x14ac:dyDescent="0.2">
      <c r="A7" s="58" t="s">
        <v>25</v>
      </c>
      <c r="B7" s="58"/>
      <c r="C7" s="58"/>
      <c r="D7" s="58"/>
      <c r="E7" s="32">
        <v>0</v>
      </c>
      <c r="F7" s="32">
        <v>20</v>
      </c>
      <c r="G7" s="32">
        <v>4</v>
      </c>
      <c r="H7" s="32">
        <v>40</v>
      </c>
      <c r="I7" s="26">
        <f>SUM(E7:H7)</f>
        <v>64</v>
      </c>
    </row>
    <row r="8" spans="1:9" x14ac:dyDescent="0.2">
      <c r="A8" s="58" t="s">
        <v>26</v>
      </c>
      <c r="B8" s="58"/>
      <c r="C8" s="58"/>
      <c r="D8" s="58"/>
      <c r="E8" s="32">
        <v>0</v>
      </c>
      <c r="F8" s="32">
        <v>20</v>
      </c>
      <c r="G8" s="32">
        <v>4</v>
      </c>
      <c r="H8" s="32">
        <v>40</v>
      </c>
      <c r="I8" s="26">
        <f>SUM(E8:H8)</f>
        <v>64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9"/>
      <c r="B2" s="18"/>
      <c r="C2" s="56" t="s">
        <v>10</v>
      </c>
      <c r="D2" s="56"/>
      <c r="E2" s="56"/>
      <c r="F2" s="56"/>
      <c r="G2" s="56"/>
      <c r="H2" s="18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15</v>
      </c>
    </row>
    <row r="4" spans="1:9" x14ac:dyDescent="0.2">
      <c r="A4" s="58" t="s">
        <v>22</v>
      </c>
      <c r="B4" s="58"/>
      <c r="C4" s="58"/>
      <c r="D4" s="58"/>
      <c r="E4" s="33">
        <v>0</v>
      </c>
      <c r="F4" s="33">
        <v>17.5</v>
      </c>
      <c r="G4" s="33">
        <v>0</v>
      </c>
      <c r="H4" s="33">
        <v>35</v>
      </c>
      <c r="I4" s="26">
        <f>SUM(E4:H4)</f>
        <v>52.5</v>
      </c>
    </row>
    <row r="5" spans="1:9" x14ac:dyDescent="0.2">
      <c r="A5" s="58" t="s">
        <v>23</v>
      </c>
      <c r="B5" s="58"/>
      <c r="C5" s="58"/>
      <c r="D5" s="58"/>
      <c r="E5" s="33">
        <v>0</v>
      </c>
      <c r="F5" s="33">
        <v>20</v>
      </c>
      <c r="G5" s="33">
        <v>0</v>
      </c>
      <c r="H5" s="33">
        <v>40</v>
      </c>
      <c r="I5" s="26">
        <f>SUM(E5:H5)</f>
        <v>60</v>
      </c>
    </row>
    <row r="6" spans="1:9" x14ac:dyDescent="0.2">
      <c r="A6" s="58" t="s">
        <v>24</v>
      </c>
      <c r="B6" s="58"/>
      <c r="C6" s="58"/>
      <c r="D6" s="58"/>
      <c r="E6" s="33">
        <v>0</v>
      </c>
      <c r="F6" s="33">
        <v>15</v>
      </c>
      <c r="G6" s="33">
        <v>0</v>
      </c>
      <c r="H6" s="33">
        <v>30</v>
      </c>
      <c r="I6" s="26">
        <f>SUM(E6:H6)</f>
        <v>45</v>
      </c>
    </row>
    <row r="7" spans="1:9" x14ac:dyDescent="0.2">
      <c r="A7" s="58" t="s">
        <v>25</v>
      </c>
      <c r="B7" s="58"/>
      <c r="C7" s="58"/>
      <c r="D7" s="58"/>
      <c r="E7" s="33">
        <v>0</v>
      </c>
      <c r="F7" s="33">
        <v>21</v>
      </c>
      <c r="G7" s="33">
        <v>3.5</v>
      </c>
      <c r="H7" s="33">
        <v>40</v>
      </c>
      <c r="I7" s="26">
        <f>SUM(E7:H7)</f>
        <v>64.5</v>
      </c>
    </row>
    <row r="8" spans="1:9" x14ac:dyDescent="0.2">
      <c r="A8" s="58" t="s">
        <v>26</v>
      </c>
      <c r="B8" s="58"/>
      <c r="C8" s="58"/>
      <c r="D8" s="58"/>
      <c r="E8" s="33">
        <v>0</v>
      </c>
      <c r="F8" s="33">
        <v>18</v>
      </c>
      <c r="G8" s="33">
        <v>3</v>
      </c>
      <c r="H8" s="33">
        <v>40</v>
      </c>
      <c r="I8" s="26">
        <f>SUM(E8:H8)</f>
        <v>61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"/>
  <sheetViews>
    <sheetView workbookViewId="0">
      <selection activeCell="C2" sqref="C2:G2"/>
    </sheetView>
  </sheetViews>
  <sheetFormatPr defaultRowHeight="12.75" x14ac:dyDescent="0.2"/>
  <cols>
    <col min="9" max="9" width="18.85546875" bestFit="1" customWidth="1"/>
  </cols>
  <sheetData>
    <row r="1" spans="1:9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13"/>
      <c r="B2" s="12"/>
      <c r="C2" s="56" t="s">
        <v>48</v>
      </c>
      <c r="D2" s="56"/>
      <c r="E2" s="56"/>
      <c r="F2" s="56"/>
      <c r="G2" s="56"/>
      <c r="H2" s="12"/>
    </row>
    <row r="3" spans="1:9" x14ac:dyDescent="0.2">
      <c r="A3" s="57" t="s">
        <v>11</v>
      </c>
      <c r="B3" s="57"/>
      <c r="C3" s="57"/>
      <c r="D3" s="57"/>
      <c r="E3" s="23" t="s">
        <v>12</v>
      </c>
      <c r="F3" s="24" t="s">
        <v>13</v>
      </c>
      <c r="G3" s="24" t="s">
        <v>14</v>
      </c>
      <c r="H3" s="24" t="s">
        <v>20</v>
      </c>
      <c r="I3" s="25" t="s">
        <v>21</v>
      </c>
    </row>
    <row r="4" spans="1:9" x14ac:dyDescent="0.2">
      <c r="A4" s="58" t="s">
        <v>22</v>
      </c>
      <c r="B4" s="58"/>
      <c r="C4" s="58"/>
      <c r="D4" s="58"/>
      <c r="E4" s="31">
        <v>14</v>
      </c>
      <c r="F4" s="31">
        <v>17.5</v>
      </c>
      <c r="G4" s="31">
        <v>3.5</v>
      </c>
      <c r="H4" s="31">
        <v>30</v>
      </c>
      <c r="I4" s="26">
        <f>SUM(F4:H4)</f>
        <v>51</v>
      </c>
    </row>
    <row r="5" spans="1:9" x14ac:dyDescent="0.2">
      <c r="A5" s="58" t="s">
        <v>23</v>
      </c>
      <c r="B5" s="58"/>
      <c r="C5" s="58"/>
      <c r="D5" s="58"/>
      <c r="E5" s="31">
        <v>15</v>
      </c>
      <c r="F5" s="31">
        <v>15</v>
      </c>
      <c r="G5" s="31">
        <v>3.5</v>
      </c>
      <c r="H5" s="31">
        <v>30</v>
      </c>
      <c r="I5" s="26">
        <f>SUM(F5:H5)</f>
        <v>48.5</v>
      </c>
    </row>
    <row r="6" spans="1:9" x14ac:dyDescent="0.2">
      <c r="A6" s="58" t="s">
        <v>24</v>
      </c>
      <c r="B6" s="58"/>
      <c r="C6" s="58"/>
      <c r="D6" s="58"/>
      <c r="E6" s="31">
        <v>8</v>
      </c>
      <c r="F6" s="31">
        <v>12.5</v>
      </c>
      <c r="G6" s="31">
        <v>3</v>
      </c>
      <c r="H6" s="31">
        <v>25</v>
      </c>
      <c r="I6" s="26">
        <f>SUM(F6:H6)</f>
        <v>40.5</v>
      </c>
    </row>
    <row r="7" spans="1:9" x14ac:dyDescent="0.2">
      <c r="A7" s="58" t="s">
        <v>25</v>
      </c>
      <c r="B7" s="58"/>
      <c r="C7" s="58"/>
      <c r="D7" s="58"/>
      <c r="E7" s="31">
        <v>16</v>
      </c>
      <c r="F7" s="31">
        <v>17.5</v>
      </c>
      <c r="G7" s="31">
        <v>3.75</v>
      </c>
      <c r="H7" s="31">
        <v>35</v>
      </c>
      <c r="I7" s="26">
        <f>SUM(F7:H7)</f>
        <v>56.25</v>
      </c>
    </row>
    <row r="8" spans="1:9" x14ac:dyDescent="0.2">
      <c r="A8" s="58" t="s">
        <v>26</v>
      </c>
      <c r="B8" s="58"/>
      <c r="C8" s="58"/>
      <c r="D8" s="58"/>
      <c r="E8" s="31">
        <v>12</v>
      </c>
      <c r="F8" s="31">
        <v>20</v>
      </c>
      <c r="G8" s="31">
        <v>4</v>
      </c>
      <c r="H8" s="31">
        <v>35</v>
      </c>
      <c r="I8" s="26">
        <f>SUM(F8:H8)</f>
        <v>59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  <ignoredErrors>
    <ignoredError sqref="I4:I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H4" sqref="H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 customHeight="1" x14ac:dyDescent="0.2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48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Amtek</v>
      </c>
      <c r="B5" s="9">
        <f>'1'!I4</f>
        <v>51</v>
      </c>
      <c r="C5" s="9">
        <f>'2'!I4</f>
        <v>55.75</v>
      </c>
      <c r="D5" s="9">
        <f>'3'!I4</f>
        <v>17.5</v>
      </c>
      <c r="E5" s="9">
        <f>'4'!I4</f>
        <v>62</v>
      </c>
      <c r="F5" s="9">
        <f>'5'!I4</f>
        <v>46</v>
      </c>
      <c r="G5" s="9">
        <f>'6'!I4</f>
        <v>52.5</v>
      </c>
      <c r="H5" s="9">
        <f>'7'!I4</f>
        <v>51</v>
      </c>
      <c r="I5" s="9">
        <f>AVERAGE(B5:H5)</f>
        <v>47.964285714285715</v>
      </c>
      <c r="J5" s="10">
        <f>RANK(I5,$I$5:$I$9,0)</f>
        <v>4</v>
      </c>
    </row>
    <row r="6" spans="1:12" ht="16.5" customHeight="1" x14ac:dyDescent="0.2">
      <c r="A6" s="8" t="str">
        <f>'7'!A5:D5</f>
        <v>Digitec</v>
      </c>
      <c r="B6" s="9">
        <f>'1'!I5</f>
        <v>48.5</v>
      </c>
      <c r="C6" s="9">
        <f>'2'!I5</f>
        <v>51.75</v>
      </c>
      <c r="D6" s="9">
        <f>'3'!I5</f>
        <v>47.5</v>
      </c>
      <c r="E6" s="9">
        <f>'4'!I5</f>
        <v>62.5</v>
      </c>
      <c r="F6" s="9">
        <f>'5'!I5</f>
        <v>51</v>
      </c>
      <c r="G6" s="9">
        <f>'6'!I5</f>
        <v>60</v>
      </c>
      <c r="H6" s="9">
        <f>'7'!I5</f>
        <v>48.5</v>
      </c>
      <c r="I6" s="9">
        <f>AVERAGE(B6:H6)</f>
        <v>52.821428571428569</v>
      </c>
      <c r="J6" s="10">
        <f>RANK(I6,$I$5:$I$9,0)</f>
        <v>3</v>
      </c>
    </row>
    <row r="7" spans="1:12" x14ac:dyDescent="0.2">
      <c r="A7" s="8" t="str">
        <f>'7'!A6:D6</f>
        <v xml:space="preserve">ELP Enterprises, Inc. </v>
      </c>
      <c r="B7" s="9">
        <f>'1'!I6</f>
        <v>40.5</v>
      </c>
      <c r="C7" s="9">
        <f>'2'!I6</f>
        <v>41.5</v>
      </c>
      <c r="D7" s="9">
        <f>'3'!I6</f>
        <v>40</v>
      </c>
      <c r="E7" s="9">
        <f>'4'!I6</f>
        <v>50</v>
      </c>
      <c r="F7" s="9">
        <f>'5'!I6</f>
        <v>51</v>
      </c>
      <c r="G7" s="9">
        <f>'6'!I6</f>
        <v>45</v>
      </c>
      <c r="H7" s="9">
        <f>'7'!I6</f>
        <v>40.5</v>
      </c>
      <c r="I7" s="9">
        <f>AVERAGE(B7:H7)</f>
        <v>44.071428571428569</v>
      </c>
      <c r="J7" s="10">
        <f>RANK(I7,$I$5:$I$9,0)</f>
        <v>5</v>
      </c>
    </row>
    <row r="8" spans="1:12" x14ac:dyDescent="0.2">
      <c r="A8" s="8" t="str">
        <f>'7'!A7:D7</f>
        <v>Marimon Business Systems**</v>
      </c>
      <c r="B8" s="9">
        <f>'1'!I7</f>
        <v>51</v>
      </c>
      <c r="C8" s="9">
        <f>'2'!I7</f>
        <v>46.6</v>
      </c>
      <c r="D8" s="9">
        <f>'3'!I7</f>
        <v>30.5</v>
      </c>
      <c r="E8" s="9">
        <f>'4'!I7</f>
        <v>75.7</v>
      </c>
      <c r="F8" s="9">
        <f>'5'!I7</f>
        <v>64</v>
      </c>
      <c r="G8" s="9">
        <f>'6'!I7</f>
        <v>64.5</v>
      </c>
      <c r="H8" s="9">
        <f>'7'!I7</f>
        <v>56.25</v>
      </c>
      <c r="I8" s="9">
        <f>AVERAGE(B8:H8)</f>
        <v>55.50714285714286</v>
      </c>
      <c r="J8" s="10">
        <f>RANK(I8,$I$5:$I$9,0)</f>
        <v>2</v>
      </c>
    </row>
    <row r="9" spans="1:12" x14ac:dyDescent="0.2">
      <c r="A9" s="8" t="str">
        <f>'7'!A8:D8</f>
        <v>Xerow Graphics</v>
      </c>
      <c r="B9" s="9">
        <f>'1'!I8</f>
        <v>56.5</v>
      </c>
      <c r="C9" s="9">
        <f>'2'!I8</f>
        <v>60.5</v>
      </c>
      <c r="D9" s="9">
        <f>'3'!I8</f>
        <v>38</v>
      </c>
      <c r="E9" s="9">
        <f>'4'!I8</f>
        <v>54.5</v>
      </c>
      <c r="F9" s="9">
        <f>'5'!I8</f>
        <v>64</v>
      </c>
      <c r="G9" s="9">
        <f>'6'!I8</f>
        <v>61</v>
      </c>
      <c r="H9" s="9">
        <f>'7'!I8</f>
        <v>59</v>
      </c>
      <c r="I9" s="9">
        <f>AVERAGE(B9:H9)</f>
        <v>56.214285714285715</v>
      </c>
      <c r="J9" s="10">
        <f>RANK(I9,$I$5:$I$9,0)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4" sqref="B4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9" t="s">
        <v>17</v>
      </c>
      <c r="B1" s="59"/>
      <c r="C1" s="59"/>
      <c r="D1" s="59"/>
    </row>
    <row r="2" spans="1:4" ht="48.75" customHeight="1" x14ac:dyDescent="0.2">
      <c r="A2" s="60" t="str">
        <f>Technical!A2</f>
        <v>RFP730-16136 Managed Print Services for University of Houston Libraries</v>
      </c>
      <c r="B2" s="60"/>
      <c r="C2" s="60"/>
      <c r="D2" s="60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48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Amtek</v>
      </c>
      <c r="B5" s="9">
        <f>'7'!E4</f>
        <v>14</v>
      </c>
      <c r="C5" s="9">
        <f>AVERAGE(B5)</f>
        <v>14</v>
      </c>
      <c r="D5" s="10">
        <f>RANK(C5,$C$5:$C$9,0)</f>
        <v>3</v>
      </c>
    </row>
    <row r="6" spans="1:4" ht="16.5" customHeight="1" x14ac:dyDescent="0.2">
      <c r="A6" s="8" t="str">
        <f>'7'!A5:D5</f>
        <v>Digitec</v>
      </c>
      <c r="B6" s="9">
        <f>'7'!E5</f>
        <v>15</v>
      </c>
      <c r="C6" s="9">
        <f t="shared" ref="C6:C7" si="0">AVERAGE(B6)</f>
        <v>15</v>
      </c>
      <c r="D6" s="10">
        <f>RANK(C6,$C$5:$C$9,0)</f>
        <v>2</v>
      </c>
    </row>
    <row r="7" spans="1:4" x14ac:dyDescent="0.2">
      <c r="A7" s="8" t="str">
        <f>'7'!A6:D6</f>
        <v xml:space="preserve">ELP Enterprises, Inc. </v>
      </c>
      <c r="B7" s="9">
        <f>'7'!E6</f>
        <v>8</v>
      </c>
      <c r="C7" s="9">
        <f t="shared" si="0"/>
        <v>8</v>
      </c>
      <c r="D7" s="10">
        <f>RANK(C7,$C$5:$C$9,0)</f>
        <v>5</v>
      </c>
    </row>
    <row r="8" spans="1:4" x14ac:dyDescent="0.2">
      <c r="A8" s="8" t="str">
        <f>'7'!A7:D7</f>
        <v>Marimon Business Systems**</v>
      </c>
      <c r="B8" s="9">
        <f>'7'!E7</f>
        <v>16</v>
      </c>
      <c r="C8" s="9">
        <f t="shared" ref="C8:C9" si="1">AVERAGE(B8)</f>
        <v>16</v>
      </c>
      <c r="D8" s="10">
        <f>RANK(C8,$C$5:$C$9,0)</f>
        <v>1</v>
      </c>
    </row>
    <row r="9" spans="1:4" x14ac:dyDescent="0.2">
      <c r="A9" s="8" t="str">
        <f>'7'!A8:D8</f>
        <v>Xerow Graphics</v>
      </c>
      <c r="B9" s="9">
        <f>'7'!E8</f>
        <v>12</v>
      </c>
      <c r="C9" s="9">
        <f t="shared" si="1"/>
        <v>12</v>
      </c>
      <c r="D9" s="10">
        <f>RANK(C9,$C$5:$C$9,0)</f>
        <v>4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2017-06-15T14:08:23Z</dcterms:modified>
</cp:coreProperties>
</file>