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40" yWindow="-180" windowWidth="17115" windowHeight="9855" tabRatio="826" activeTab="10"/>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Matrix" sheetId="12" r:id="rId11"/>
  </sheets>
  <externalReferences>
    <externalReference r:id="rId12"/>
  </externalReferences>
  <calcPr calcId="145621"/>
</workbook>
</file>

<file path=xl/calcChain.xml><?xml version="1.0" encoding="utf-8"?>
<calcChain xmlns="http://schemas.openxmlformats.org/spreadsheetml/2006/main">
  <c r="K14" i="12" l="1"/>
  <c r="L14" i="12" s="1"/>
  <c r="H14" i="12"/>
  <c r="E14" i="12"/>
  <c r="B14" i="12"/>
  <c r="K13" i="12"/>
  <c r="L13" i="12" s="1"/>
  <c r="H13" i="12"/>
  <c r="E13" i="12"/>
  <c r="B13" i="12"/>
  <c r="K12" i="12"/>
  <c r="L12" i="12" s="1"/>
  <c r="H12" i="12"/>
  <c r="E12" i="12"/>
  <c r="B12" i="12"/>
  <c r="K11" i="12"/>
  <c r="L11" i="12" s="1"/>
  <c r="H11" i="12"/>
  <c r="E11" i="12"/>
  <c r="B11" i="12"/>
  <c r="K10" i="12"/>
  <c r="L10" i="12" s="1"/>
  <c r="H10" i="12"/>
  <c r="E10" i="12"/>
  <c r="B10" i="12"/>
  <c r="L9" i="12"/>
  <c r="K9" i="12"/>
  <c r="H9" i="12"/>
  <c r="E9" i="12"/>
  <c r="B9" i="12"/>
  <c r="K8" i="12"/>
  <c r="L8" i="12" s="1"/>
  <c r="H8" i="12"/>
  <c r="E8" i="12"/>
  <c r="B8" i="12"/>
  <c r="E1" i="12"/>
  <c r="L6" i="7" l="1"/>
  <c r="L7" i="7"/>
  <c r="L8" i="7"/>
  <c r="L9" i="7"/>
  <c r="L10" i="7"/>
  <c r="L11" i="7"/>
  <c r="L5" i="7"/>
  <c r="A8" i="7"/>
  <c r="B8" i="7"/>
  <c r="I8" i="7" s="1"/>
  <c r="K8" i="7" s="1"/>
  <c r="C8" i="7"/>
  <c r="D8" i="7"/>
  <c r="E8" i="7"/>
  <c r="F8" i="7"/>
  <c r="G8" i="7"/>
  <c r="H8" i="7"/>
  <c r="J8" i="7"/>
  <c r="A9" i="7"/>
  <c r="B9" i="7"/>
  <c r="I9" i="7" s="1"/>
  <c r="K9" i="7" s="1"/>
  <c r="C9" i="7"/>
  <c r="D9" i="7"/>
  <c r="E9" i="7"/>
  <c r="F9" i="7"/>
  <c r="G9" i="7"/>
  <c r="H9" i="7"/>
  <c r="J9" i="7"/>
  <c r="A10" i="7"/>
  <c r="B10" i="7"/>
  <c r="C10" i="7"/>
  <c r="D10" i="7"/>
  <c r="E10" i="7"/>
  <c r="F10" i="7"/>
  <c r="G10" i="7"/>
  <c r="H10" i="7"/>
  <c r="J10" i="7"/>
  <c r="A11" i="7"/>
  <c r="B11" i="7"/>
  <c r="C11" i="7"/>
  <c r="D11" i="7"/>
  <c r="E11" i="7"/>
  <c r="I11" i="7" s="1"/>
  <c r="K11" i="7" s="1"/>
  <c r="F11" i="7"/>
  <c r="G11" i="7"/>
  <c r="H11" i="7"/>
  <c r="J11" i="7"/>
  <c r="A8" i="6"/>
  <c r="B8" i="6"/>
  <c r="C8" i="6"/>
  <c r="A9" i="6"/>
  <c r="B9" i="6"/>
  <c r="C9" i="6"/>
  <c r="A10" i="6"/>
  <c r="B10" i="6"/>
  <c r="C10" i="6"/>
  <c r="A11" i="6"/>
  <c r="B11" i="6"/>
  <c r="C11" i="6" s="1"/>
  <c r="J6" i="1"/>
  <c r="J7" i="1"/>
  <c r="J8" i="1"/>
  <c r="J9" i="1"/>
  <c r="J10" i="1"/>
  <c r="J11" i="1"/>
  <c r="J5" i="1"/>
  <c r="A8" i="1"/>
  <c r="B8" i="1"/>
  <c r="C8" i="1"/>
  <c r="D8" i="1"/>
  <c r="I8" i="1" s="1"/>
  <c r="E8" i="1"/>
  <c r="F8" i="1"/>
  <c r="G8" i="1"/>
  <c r="H8" i="1"/>
  <c r="A9" i="1"/>
  <c r="B9" i="1"/>
  <c r="C9" i="1"/>
  <c r="D9" i="1"/>
  <c r="E9" i="1"/>
  <c r="F9" i="1"/>
  <c r="G9" i="1"/>
  <c r="H9" i="1"/>
  <c r="A10" i="1"/>
  <c r="B10" i="1"/>
  <c r="I10" i="1" s="1"/>
  <c r="C10" i="1"/>
  <c r="D10" i="1"/>
  <c r="E10" i="1"/>
  <c r="F10" i="1"/>
  <c r="G10" i="1"/>
  <c r="H10" i="1"/>
  <c r="A11" i="1"/>
  <c r="B11" i="1"/>
  <c r="C11" i="1"/>
  <c r="D11" i="1"/>
  <c r="E11" i="1"/>
  <c r="F11" i="1"/>
  <c r="G11" i="1"/>
  <c r="H11" i="1"/>
  <c r="H7" i="11"/>
  <c r="H8" i="11"/>
  <c r="H9" i="11"/>
  <c r="H10" i="11"/>
  <c r="H7" i="10"/>
  <c r="H8" i="10"/>
  <c r="H9" i="10"/>
  <c r="H10" i="10"/>
  <c r="H7" i="9"/>
  <c r="H8" i="9"/>
  <c r="H9" i="9"/>
  <c r="H10" i="9"/>
  <c r="H7" i="4"/>
  <c r="H8" i="4"/>
  <c r="H9" i="4"/>
  <c r="H10" i="4"/>
  <c r="H7" i="5"/>
  <c r="H8" i="5"/>
  <c r="H9" i="5"/>
  <c r="H10" i="5"/>
  <c r="H7" i="3"/>
  <c r="H8" i="3"/>
  <c r="H9" i="3"/>
  <c r="H10" i="3"/>
  <c r="H7" i="2"/>
  <c r="H8" i="2"/>
  <c r="H9" i="2"/>
  <c r="H10" i="2"/>
  <c r="I10" i="7" l="1"/>
  <c r="K10" i="7" s="1"/>
  <c r="I11" i="1"/>
  <c r="I9" i="1"/>
  <c r="A2" i="7"/>
  <c r="A2" i="6"/>
  <c r="B7" i="6" l="1"/>
  <c r="H5" i="4"/>
  <c r="B6" i="6"/>
  <c r="B5" i="6"/>
  <c r="H6" i="4" l="1"/>
  <c r="H4" i="4"/>
  <c r="H4" i="7"/>
  <c r="C4" i="7"/>
  <c r="D4" i="7"/>
  <c r="E4" i="7"/>
  <c r="F4" i="7"/>
  <c r="G4" i="7"/>
  <c r="B4" i="7"/>
  <c r="H6" i="11" l="1"/>
  <c r="H5" i="11"/>
  <c r="H4" i="11"/>
  <c r="H6" i="10"/>
  <c r="H5" i="10"/>
  <c r="H4" i="10"/>
  <c r="H6" i="9"/>
  <c r="H5" i="9"/>
  <c r="H4" i="9"/>
  <c r="H6" i="5"/>
  <c r="H5" i="5"/>
  <c r="H4" i="5"/>
  <c r="H6" i="3"/>
  <c r="H5" i="3"/>
  <c r="H4" i="3"/>
  <c r="H5" i="2"/>
  <c r="H6" i="2"/>
  <c r="H4" i="2"/>
  <c r="G6" i="1" l="1"/>
  <c r="G6" i="7" s="1"/>
  <c r="G7" i="1"/>
  <c r="G7" i="7" s="1"/>
  <c r="G5" i="1"/>
  <c r="G5" i="7" s="1"/>
  <c r="F6" i="1" l="1"/>
  <c r="F6" i="7" s="1"/>
  <c r="F7" i="1"/>
  <c r="F7" i="7" s="1"/>
  <c r="F5" i="1"/>
  <c r="F5" i="7" s="1"/>
  <c r="E6" i="1" l="1"/>
  <c r="E6" i="7" s="1"/>
  <c r="E7" i="1"/>
  <c r="E7" i="7" s="1"/>
  <c r="E5" i="1"/>
  <c r="E5" i="7" s="1"/>
  <c r="C7" i="6" l="1"/>
  <c r="C6" i="6"/>
  <c r="C5" i="6"/>
  <c r="A7" i="7"/>
  <c r="A6" i="7"/>
  <c r="A5" i="7"/>
  <c r="A7" i="6"/>
  <c r="A6" i="6"/>
  <c r="A5" i="6"/>
  <c r="J5" i="7" l="1"/>
  <c r="D5" i="6"/>
  <c r="D9" i="6"/>
  <c r="D11" i="6"/>
  <c r="D8" i="6"/>
  <c r="D10" i="6"/>
  <c r="J7" i="7"/>
  <c r="D7" i="6"/>
  <c r="J6" i="7"/>
  <c r="D6" i="6"/>
  <c r="H6" i="1"/>
  <c r="H6" i="7" s="1"/>
  <c r="H7" i="1"/>
  <c r="H7" i="7" s="1"/>
  <c r="H5" i="1"/>
  <c r="H5" i="7" s="1"/>
  <c r="D6" i="1"/>
  <c r="D6" i="7" s="1"/>
  <c r="D7" i="1"/>
  <c r="D7" i="7" s="1"/>
  <c r="D5" i="1"/>
  <c r="D5" i="7" s="1"/>
  <c r="C6" i="1"/>
  <c r="C6" i="7" s="1"/>
  <c r="C7" i="1"/>
  <c r="C7" i="7" s="1"/>
  <c r="C5" i="1"/>
  <c r="C5" i="7" s="1"/>
  <c r="B6" i="1"/>
  <c r="B6" i="7" s="1"/>
  <c r="B7" i="1"/>
  <c r="B7" i="7" s="1"/>
  <c r="B5" i="1"/>
  <c r="B5" i="7" s="1"/>
  <c r="A6" i="1"/>
  <c r="A7" i="1"/>
  <c r="A5" i="1"/>
  <c r="I5" i="7" l="1"/>
  <c r="K5" i="7" s="1"/>
  <c r="I7" i="7"/>
  <c r="K7" i="7" s="1"/>
  <c r="I6" i="7"/>
  <c r="K6" i="7" s="1"/>
  <c r="I5" i="1"/>
  <c r="I7" i="1"/>
  <c r="I6" i="1"/>
</calcChain>
</file>

<file path=xl/sharedStrings.xml><?xml version="1.0" encoding="utf-8"?>
<sst xmlns="http://schemas.openxmlformats.org/spreadsheetml/2006/main" count="151" uniqueCount="50">
  <si>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</si>
  <si>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</si>
  <si>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</si>
  <si>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</si>
  <si>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</si>
  <si>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</si>
  <si>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</si>
  <si>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</si>
  <si>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</si>
  <si>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</si>
  <si>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</si>
  <si>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</si>
  <si>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</si>
  <si>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</si>
  <si>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</si>
  <si>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</si>
  <si>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</si>
  <si>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</si>
  <si>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</si>
  <si>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</si>
  <si>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</si>
  <si>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RFP730-16156 Campus Space Utilization Study &amp; Best Practice Evaluation</t>
  </si>
  <si>
    <t>AECOM</t>
  </si>
  <si>
    <t>Ayers Saint Gross</t>
  </si>
  <si>
    <t>Dumont Janks</t>
  </si>
  <si>
    <t>Hellmuth, Obata &amp; Kassabaum</t>
  </si>
  <si>
    <t>Newmark Grubb Knight Frank</t>
  </si>
  <si>
    <t>Paulien &amp; Associates</t>
  </si>
  <si>
    <t>Shepley Bulfinch</t>
  </si>
  <si>
    <t>RESPONDENT EVALUATION MATRIX</t>
  </si>
  <si>
    <t>Evaluator Name:</t>
  </si>
  <si>
    <t>Name</t>
  </si>
  <si>
    <t xml:space="preserve">Criteria 1 </t>
  </si>
  <si>
    <t>Demonstrated ability of the Contractor to fulfill current and predicted University needs:
Respondent’s demonstrated professional experience performing the requested services for similarly situated U.S. universities.
Respondent’s timeframe to complete the desired review
Stability and success of the Contractor’s business including but not limited to; demonstrated capability and financial resources to perform the work in the time projected.</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</si>
  <si>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</si>
  <si>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</si>
  <si>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</si>
  <si>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</si>
  <si>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</si>
  <si>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</si>
  <si>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</si>
  <si>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</si>
  <si>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</si>
  <si>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</si>
  <si>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</si>
  <si>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</si>
  <si>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</si>
  <si>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</si>
  <si>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</si>
  <si>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Rate for desired services
</t>
    </r>
    <r>
      <rPr>
        <b/>
        <sz val="10"/>
        <color rgb="FFFF0000"/>
        <rFont val="Calibri"/>
        <family val="2"/>
        <scheme val="minor"/>
      </rPr>
      <t>**DO NOT EVALUATE.  ONLY Evaluator 7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</si>
</sst>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FF0000"/>
      <name val="Calibri"/>
      <family val="2"/>
      <scheme val="minor"/>
    </font>
    <font>
      <b/>
      <sz val="12"/>
      <color rgb="FFFF0000"/>
      <name val="Arial"/>
      <family val="2"/>
    </font>
    <font>
      <sz val="12"/>
      <color rgb="FFFF0000"/>
      <name val="Arial"/>
      <family val="2"/>
    </font>
    <font>
      <b/>
      <sz val="10"/>
      <name val="Calibri"/>
      <family val="2"/>
      <scheme val="minor"/>
    </font>
    <font>
      <sz val="1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10"/>
      <color rgb="FFFF0000"/>
      <name val="Calibri"/>
      <family val="2"/>
      <scheme val="minor"/>
    </font>
    <font>
      <b/>
      <sz val="10"/>
      <color theme="1"/>
      <name val="Calibri"/>
      <family val="2"/>
      <scheme val="minor"/>
    </font>
    <font>
      <b/>
      <sz val="10"/>
      <name val="Arial"/>
      <family val="2"/>
    </font>
  </fonts>
  <fills count="30">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00B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00">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15" fillId="4" borderId="7" applyNumberFormat="0" applyFont="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0" fillId="0" borderId="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cellStyleXfs>
  <cellXfs count="92">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5" fillId="0" borderId="2" xfId="0" applyFont="1" applyFill="1" applyBorder="1" applyAlignment="1">
      <alignment horizontal="center" vertical="center" textRotation="90" wrapText="1"/>
    </xf>
    <xf numFmtId="0" fontId="0" fillId="0" borderId="0" xfId="0"/>
    <xf numFmtId="0" fontId="0" fillId="0" borderId="0" xfId="0" applyBorder="1"/>
    <xf numFmtId="0" fontId="12" fillId="0" borderId="0" xfId="0" applyFont="1" applyBorder="1" applyAlignment="1"/>
    <xf numFmtId="0" fontId="34" fillId="0" borderId="16" xfId="47" applyFont="1" applyBorder="1" applyAlignment="1">
      <alignment horizontal="center"/>
    </xf>
    <xf numFmtId="0" fontId="0" fillId="3" borderId="0" xfId="0" applyFill="1"/>
    <xf numFmtId="0" fontId="16" fillId="3" borderId="16" xfId="47" applyFont="1" applyFill="1" applyBorder="1" applyAlignment="1">
      <alignment horizontal="center"/>
    </xf>
    <xf numFmtId="0" fontId="16" fillId="0" borderId="16" xfId="47" applyFont="1" applyBorder="1" applyAlignment="1">
      <alignment horizontal="center"/>
    </xf>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3" borderId="0" xfId="0" applyFill="1"/>
    <xf numFmtId="0" fontId="16" fillId="0" borderId="16" xfId="47" applyFont="1" applyBorder="1" applyAlignment="1">
      <alignment horizontal="center"/>
    </xf>
    <xf numFmtId="0" fontId="35" fillId="0" borderId="2" xfId="0" applyFont="1" applyBorder="1" applyAlignment="1">
      <alignment horizontal="center" vertical="center" wrapText="1"/>
    </xf>
    <xf numFmtId="4" fontId="36" fillId="0" borderId="5" xfId="0" applyNumberFormat="1" applyFont="1" applyBorder="1"/>
    <xf numFmtId="0" fontId="13" fillId="26" borderId="0" xfId="0" applyFont="1" applyFill="1"/>
    <xf numFmtId="0" fontId="38" fillId="0" borderId="0" xfId="0" applyFont="1"/>
    <xf numFmtId="0" fontId="38" fillId="0" borderId="0" xfId="0" applyFont="1"/>
    <xf numFmtId="0" fontId="38" fillId="0" borderId="0" xfId="0" applyFont="1"/>
    <xf numFmtId="0" fontId="38" fillId="0" borderId="0" xfId="0" applyFont="1"/>
    <xf numFmtId="0" fontId="38" fillId="0" borderId="0" xfId="0" applyFont="1"/>
    <xf numFmtId="0" fontId="38" fillId="0" borderId="0" xfId="0" applyFont="1"/>
    <xf numFmtId="0" fontId="38" fillId="0" borderId="0" xfId="0" applyFont="1"/>
    <xf numFmtId="0" fontId="12" fillId="0" borderId="0" xfId="0" applyFont="1" applyAlignment="1"/>
    <xf numFmtId="0" fontId="39" fillId="0" borderId="0" xfId="0" applyFont="1"/>
    <xf numFmtId="0" fontId="40" fillId="0" borderId="0" xfId="0" applyFont="1"/>
    <xf numFmtId="0" fontId="42" fillId="0" borderId="0" xfId="99" applyFont="1"/>
    <xf numFmtId="0" fontId="44" fillId="3" borderId="21" xfId="99" applyFont="1" applyFill="1" applyBorder="1" applyAlignment="1">
      <alignment horizontal="center" vertical="center"/>
    </xf>
    <xf numFmtId="0" fontId="44" fillId="0" borderId="0" xfId="99" applyFont="1" applyAlignment="1">
      <alignment horizontal="center"/>
    </xf>
    <xf numFmtId="0" fontId="37" fillId="28" borderId="22" xfId="99" applyFont="1" applyFill="1" applyBorder="1" applyAlignment="1">
      <alignment horizontal="center"/>
    </xf>
    <xf numFmtId="0" fontId="37" fillId="0" borderId="23" xfId="99" applyFont="1" applyFill="1" applyBorder="1" applyAlignment="1">
      <alignment horizontal="center"/>
    </xf>
    <xf numFmtId="0" fontId="37" fillId="29" borderId="24" xfId="99" applyFont="1" applyFill="1" applyBorder="1" applyAlignment="1">
      <alignment horizontal="center"/>
    </xf>
    <xf numFmtId="0" fontId="44" fillId="28" borderId="22" xfId="99" applyFont="1" applyFill="1" applyBorder="1" applyAlignment="1">
      <alignment horizontal="center"/>
    </xf>
    <xf numFmtId="0" fontId="44" fillId="0" borderId="23" xfId="99" applyFont="1" applyFill="1" applyBorder="1" applyAlignment="1">
      <alignment horizontal="center"/>
    </xf>
    <xf numFmtId="0" fontId="44" fillId="29" borderId="24" xfId="99" applyFont="1" applyFill="1" applyBorder="1" applyAlignment="1">
      <alignment horizontal="center"/>
    </xf>
    <xf numFmtId="0" fontId="42" fillId="0" borderId="25" xfId="99" applyFont="1" applyBorder="1" applyAlignment="1">
      <alignment horizontal="center"/>
    </xf>
    <xf numFmtId="0" fontId="14" fillId="0" borderId="26" xfId="88" applyFont="1" applyFill="1" applyBorder="1" applyAlignment="1">
      <alignment horizontal="center"/>
    </xf>
    <xf numFmtId="0" fontId="38" fillId="28" borderId="27" xfId="99" applyFont="1" applyFill="1" applyBorder="1" applyAlignment="1">
      <alignment horizontal="center"/>
    </xf>
    <xf numFmtId="0" fontId="38" fillId="0" borderId="28" xfId="99" applyFont="1" applyFill="1" applyBorder="1" applyAlignment="1">
      <alignment horizontal="center"/>
    </xf>
    <xf numFmtId="0" fontId="38" fillId="29" borderId="6" xfId="99" applyFont="1" applyFill="1" applyBorder="1" applyAlignment="1">
      <alignment horizontal="center"/>
    </xf>
    <xf numFmtId="0" fontId="42" fillId="28" borderId="27" xfId="99" applyFont="1" applyFill="1" applyBorder="1" applyAlignment="1">
      <alignment horizontal="center"/>
    </xf>
    <xf numFmtId="0" fontId="42" fillId="0" borderId="28" xfId="99" applyFont="1" applyFill="1" applyBorder="1" applyAlignment="1">
      <alignment horizontal="center"/>
    </xf>
    <xf numFmtId="0" fontId="42" fillId="29" borderId="6" xfId="99" applyFont="1" applyFill="1" applyBorder="1" applyAlignment="1">
      <alignment horizontal="center"/>
    </xf>
    <xf numFmtId="0" fontId="42" fillId="3" borderId="25" xfId="99" applyFont="1" applyFill="1" applyBorder="1" applyAlignment="1">
      <alignment horizontal="center"/>
    </xf>
    <xf numFmtId="0" fontId="14" fillId="0" borderId="0" xfId="0" applyFont="1"/>
    <xf numFmtId="0" fontId="12" fillId="0" borderId="0" xfId="0" applyFont="1" applyBorder="1" applyAlignment="1">
      <alignment horizontal="center"/>
    </xf>
    <xf numFmtId="0" fontId="12" fillId="2" borderId="0" xfId="0" applyFont="1" applyFill="1" applyBorder="1" applyAlignment="1">
      <alignment horizontal="center" vertical="center" wrapText="1"/>
    </xf>
    <xf numFmtId="0" fontId="16" fillId="0" borderId="16" xfId="47" applyFont="1" applyBorder="1" applyAlignment="1">
      <alignment horizontal="center"/>
    </xf>
    <xf numFmtId="0" fontId="37" fillId="0" borderId="0" xfId="0" applyFont="1" applyAlignment="1">
      <alignment horizontal="center"/>
    </xf>
    <xf numFmtId="0" fontId="16" fillId="0" borderId="16" xfId="91" applyFont="1" applyBorder="1" applyAlignment="1">
      <alignment horizontal="center"/>
    </xf>
    <xf numFmtId="0" fontId="16" fillId="0" borderId="16" xfId="92" applyFont="1" applyBorder="1" applyAlignment="1">
      <alignment horizontal="center"/>
    </xf>
    <xf numFmtId="0" fontId="16" fillId="0" borderId="16" xfId="93" applyFont="1" applyBorder="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xf numFmtId="0" fontId="45" fillId="0" borderId="0" xfId="0" applyFont="1" applyAlignment="1">
      <alignment horizontal="center" vertical="top" wrapText="1"/>
    </xf>
    <xf numFmtId="0" fontId="45" fillId="0" borderId="29" xfId="0" applyFont="1" applyBorder="1" applyAlignment="1">
      <alignment horizontal="center" vertical="top" wrapText="1"/>
    </xf>
    <xf numFmtId="0" fontId="45" fillId="2" borderId="30" xfId="0" applyFont="1" applyFill="1" applyBorder="1" applyAlignment="1">
      <alignment horizontal="center"/>
    </xf>
    <xf numFmtId="0" fontId="45" fillId="2" borderId="31" xfId="0" applyFont="1" applyFill="1" applyBorder="1" applyAlignment="1">
      <alignment horizontal="center"/>
    </xf>
    <xf numFmtId="0" fontId="45" fillId="2" borderId="32" xfId="0" applyFont="1" applyFill="1" applyBorder="1" applyAlignment="1">
      <alignment horizont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2" fillId="0" borderId="0" xfId="0" applyFont="1" applyAlignment="1">
      <alignment horizontal="left"/>
    </xf>
    <xf numFmtId="0" fontId="39" fillId="27" borderId="0" xfId="0" applyFont="1" applyFill="1" applyBorder="1" applyAlignment="1">
      <alignment horizontal="center"/>
    </xf>
    <xf numFmtId="0" fontId="41" fillId="0" borderId="17" xfId="0" applyFont="1" applyBorder="1" applyAlignment="1">
      <alignment horizontal="center"/>
    </xf>
    <xf numFmtId="0" fontId="37" fillId="0" borderId="18" xfId="99" applyFont="1" applyFill="1" applyBorder="1" applyAlignment="1">
      <alignment horizontal="left" vertical="center" wrapText="1"/>
    </xf>
    <xf numFmtId="0" fontId="37" fillId="0" borderId="19" xfId="99" applyFont="1" applyFill="1" applyBorder="1" applyAlignment="1">
      <alignment horizontal="left" vertical="center" wrapText="1"/>
    </xf>
    <xf numFmtId="0" fontId="37" fillId="0" borderId="20" xfId="99" applyFont="1" applyFill="1" applyBorder="1" applyAlignment="1">
      <alignment horizontal="left" vertical="center" wrapText="1"/>
    </xf>
  </cellXfs>
  <cellStyles count="10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RFP730-16156%20Campus%20Space%20Utilization%20Study%20&amp;%20Best%20Practice%20Evalu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RFP730-16156 Campus Space Utilization Study &amp; Best Practice Evaluation</v>
          </cell>
        </row>
      </sheetData>
      <sheetData sheetId="1">
        <row r="4">
          <cell r="A4" t="str">
            <v>AECOM</v>
          </cell>
        </row>
        <row r="5">
          <cell r="A5" t="str">
            <v>Ayers Saint Gross</v>
          </cell>
        </row>
        <row r="6">
          <cell r="A6" t="str">
            <v>Dumont Janks</v>
          </cell>
        </row>
        <row r="7">
          <cell r="A7" t="str">
            <v>Hellmuth, Obata &amp; Kassabaum</v>
          </cell>
        </row>
        <row r="8">
          <cell r="A8" t="str">
            <v>Newmark Grubb Knight Frank</v>
          </cell>
        </row>
        <row r="9">
          <cell r="A9" t="str">
            <v>Paulien &amp; Associates</v>
          </cell>
        </row>
        <row r="10">
          <cell r="A10" t="str">
            <v>Shepley Bulfinch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C2" sqref="C2:G2"/>
    </sheetView>
  </sheetViews>
  <sheetFormatPr defaultRowHeight="12.75" x14ac:dyDescent="0.2"/>
  <sheetData>
    <row r="1" spans="1:11" ht="15.75" x14ac:dyDescent="0.25">
      <c r="A1" s="63" t="s">
        <v>0</v>
      </c>
      <c r="B1" s="63"/>
      <c r="C1" s="63"/>
      <c r="D1" s="63"/>
      <c r="E1" s="63"/>
      <c r="F1" s="63"/>
      <c r="G1" s="63"/>
      <c r="H1" s="63"/>
    </row>
    <row r="2" spans="1:11" ht="15.75" x14ac:dyDescent="0.25">
      <c r="A2" s="14"/>
      <c r="B2" s="13"/>
      <c r="C2" s="64" t="s">
        <v>5</v>
      </c>
      <c r="D2" s="64"/>
      <c r="E2" s="64"/>
      <c r="F2" s="64"/>
      <c r="G2" s="64"/>
      <c r="H2" s="12"/>
    </row>
    <row r="3" spans="1:11" ht="15" x14ac:dyDescent="0.25">
      <c r="A3" s="65" t="s">
        <v>12</v>
      </c>
      <c r="B3" s="65"/>
      <c r="C3" s="65"/>
      <c r="D3" s="65"/>
      <c r="E3" s="15" t="s">
        <v>13</v>
      </c>
      <c r="F3" s="18" t="s">
        <v>14</v>
      </c>
      <c r="G3" s="18" t="s">
        <v>15</v>
      </c>
      <c r="H3" s="17" t="s">
        <v>16</v>
      </c>
    </row>
    <row r="4" spans="1:11" x14ac:dyDescent="0.2">
      <c r="A4" s="66" t="s">
        <v>22</v>
      </c>
      <c r="B4" s="66"/>
      <c r="C4" s="66"/>
      <c r="D4" s="66"/>
      <c r="E4" s="34">
        <v>0</v>
      </c>
      <c r="F4" s="34">
        <v>28</v>
      </c>
      <c r="G4" s="34">
        <v>24</v>
      </c>
      <c r="H4" s="16">
        <f>SUM(E4:G4)</f>
        <v>52</v>
      </c>
    </row>
    <row r="5" spans="1:11" x14ac:dyDescent="0.2">
      <c r="A5" s="66" t="s">
        <v>23</v>
      </c>
      <c r="B5" s="66"/>
      <c r="C5" s="66"/>
      <c r="D5" s="66"/>
      <c r="E5" s="34">
        <v>0</v>
      </c>
      <c r="F5" s="34">
        <v>40</v>
      </c>
      <c r="G5" s="34">
        <v>24</v>
      </c>
      <c r="H5" s="29">
        <f>SUM(E5:G5)</f>
        <v>64</v>
      </c>
      <c r="K5" s="28"/>
    </row>
    <row r="6" spans="1:11" x14ac:dyDescent="0.2">
      <c r="A6" s="66" t="s">
        <v>24</v>
      </c>
      <c r="B6" s="66"/>
      <c r="C6" s="66"/>
      <c r="D6" s="66"/>
      <c r="E6" s="34">
        <v>0</v>
      </c>
      <c r="F6" s="34">
        <v>40</v>
      </c>
      <c r="G6" s="34">
        <v>24</v>
      </c>
      <c r="H6" s="29">
        <f>SUM(E6:G6)</f>
        <v>64</v>
      </c>
      <c r="K6" s="28"/>
    </row>
    <row r="7" spans="1:11" x14ac:dyDescent="0.2">
      <c r="A7" s="66" t="s">
        <v>25</v>
      </c>
      <c r="B7" s="66"/>
      <c r="C7" s="66"/>
      <c r="D7" s="66"/>
      <c r="E7" s="34">
        <v>0</v>
      </c>
      <c r="F7" s="34">
        <v>28</v>
      </c>
      <c r="G7" s="34">
        <v>24</v>
      </c>
      <c r="H7" s="29">
        <f t="shared" ref="H7:H10" si="0">SUM(E7:G7)</f>
        <v>52</v>
      </c>
    </row>
    <row r="8" spans="1:11" x14ac:dyDescent="0.2">
      <c r="A8" s="66" t="s">
        <v>26</v>
      </c>
      <c r="B8" s="66"/>
      <c r="C8" s="66"/>
      <c r="D8" s="66"/>
      <c r="E8" s="34">
        <v>0</v>
      </c>
      <c r="F8" s="34">
        <v>24</v>
      </c>
      <c r="G8" s="34">
        <v>18</v>
      </c>
      <c r="H8" s="29">
        <f t="shared" si="0"/>
        <v>42</v>
      </c>
    </row>
    <row r="9" spans="1:11" x14ac:dyDescent="0.2">
      <c r="A9" s="66" t="s">
        <v>27</v>
      </c>
      <c r="B9" s="66"/>
      <c r="C9" s="66"/>
      <c r="D9" s="66"/>
      <c r="E9" s="34">
        <v>0</v>
      </c>
      <c r="F9" s="34">
        <v>40</v>
      </c>
      <c r="G9" s="34">
        <v>24</v>
      </c>
      <c r="H9" s="29">
        <f t="shared" si="0"/>
        <v>64</v>
      </c>
    </row>
    <row r="10" spans="1:11" x14ac:dyDescent="0.2">
      <c r="A10" s="66" t="s">
        <v>28</v>
      </c>
      <c r="B10" s="66"/>
      <c r="C10" s="66"/>
      <c r="D10" s="66"/>
      <c r="E10" s="34">
        <v>0</v>
      </c>
      <c r="F10" s="34">
        <v>32</v>
      </c>
      <c r="G10" s="34">
        <v>24</v>
      </c>
      <c r="H10" s="29">
        <f t="shared" si="0"/>
        <v>56</v>
      </c>
    </row>
  </sheetData>
  <mergeCells count="10">
    <mergeCell ref="A1:H1"/>
    <mergeCell ref="C2:G2"/>
    <mergeCell ref="A3:D3"/>
    <mergeCell ref="A9:D9"/>
    <mergeCell ref="A10:D10"/>
    <mergeCell ref="A6:D6"/>
    <mergeCell ref="A5:D5"/>
    <mergeCell ref="A4:D4"/>
    <mergeCell ref="A7:D7"/>
    <mergeCell ref="A8:D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D26" sqref="D26"/>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3" ht="15.75" x14ac:dyDescent="0.25">
      <c r="A1" s="70" t="s">
        <v>0</v>
      </c>
      <c r="B1" s="70"/>
      <c r="C1" s="70"/>
      <c r="D1" s="70"/>
      <c r="E1" s="70"/>
      <c r="F1" s="70"/>
      <c r="G1" s="70"/>
      <c r="H1" s="70"/>
      <c r="I1" s="70"/>
      <c r="J1" s="70"/>
      <c r="K1" s="70"/>
      <c r="L1" s="70"/>
    </row>
    <row r="2" spans="1:13" ht="26.25" customHeight="1" x14ac:dyDescent="0.2">
      <c r="A2" s="71" t="str">
        <f>Technical!A2</f>
        <v>RFP730-16156 Campus Space Utilization Study &amp; Best Practice Evaluation</v>
      </c>
      <c r="B2" s="71"/>
      <c r="C2" s="71"/>
      <c r="D2" s="71"/>
      <c r="E2" s="71"/>
      <c r="F2" s="71"/>
      <c r="G2" s="71"/>
      <c r="H2" s="71"/>
      <c r="I2" s="71"/>
      <c r="J2" s="71"/>
      <c r="K2" s="71"/>
      <c r="L2" s="71"/>
    </row>
    <row r="3" spans="1:13" ht="15.75" thickBot="1" x14ac:dyDescent="0.25">
      <c r="I3" s="2"/>
      <c r="J3" s="2"/>
      <c r="K3" s="2"/>
      <c r="L3" s="2"/>
    </row>
    <row r="4" spans="1:13"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31" t="s">
        <v>20</v>
      </c>
      <c r="K4" s="5" t="s">
        <v>3</v>
      </c>
      <c r="L4" s="6" t="s">
        <v>4</v>
      </c>
    </row>
    <row r="5" spans="1:13" ht="16.5" customHeight="1" x14ac:dyDescent="0.2">
      <c r="A5" s="8" t="str">
        <f>'7'!A4:D4</f>
        <v>AECOM</v>
      </c>
      <c r="B5" s="9">
        <f>Technical!B5</f>
        <v>52</v>
      </c>
      <c r="C5" s="9">
        <f>Technical!C5</f>
        <v>42</v>
      </c>
      <c r="D5" s="9">
        <f>Technical!D5</f>
        <v>42</v>
      </c>
      <c r="E5" s="9">
        <f>Technical!E5</f>
        <v>56</v>
      </c>
      <c r="F5" s="9">
        <f>Technical!F5</f>
        <v>61.600000000000009</v>
      </c>
      <c r="G5" s="9">
        <f>Technical!G5</f>
        <v>42</v>
      </c>
      <c r="H5" s="9">
        <f>Technical!H5</f>
        <v>70</v>
      </c>
      <c r="I5" s="9">
        <f>AVERAGE(B5:H5)</f>
        <v>52.228571428571435</v>
      </c>
      <c r="J5" s="32">
        <f>'Non-Technical'!C5</f>
        <v>15</v>
      </c>
      <c r="K5" s="9">
        <f t="shared" ref="K5:K7" si="0">I5+J5</f>
        <v>67.228571428571428</v>
      </c>
      <c r="L5" s="10">
        <f>RANK(K5,$K$5:$K$11,0)</f>
        <v>6</v>
      </c>
    </row>
    <row r="6" spans="1:13" ht="16.5" customHeight="1" x14ac:dyDescent="0.2">
      <c r="A6" s="8" t="str">
        <f>'7'!A5:D5</f>
        <v>Ayers Saint Gross</v>
      </c>
      <c r="B6" s="9">
        <f>Technical!B6</f>
        <v>64</v>
      </c>
      <c r="C6" s="9">
        <f>Technical!C6</f>
        <v>38</v>
      </c>
      <c r="D6" s="9">
        <f>Technical!D6</f>
        <v>56</v>
      </c>
      <c r="E6" s="9">
        <f>Technical!E6</f>
        <v>42</v>
      </c>
      <c r="F6" s="9">
        <f>Technical!F6</f>
        <v>62.400000000000006</v>
      </c>
      <c r="G6" s="9">
        <f>Technical!G6</f>
        <v>55</v>
      </c>
      <c r="H6" s="9">
        <f>Technical!H6</f>
        <v>65.2</v>
      </c>
      <c r="I6" s="9">
        <f>AVERAGE(B6:H6)</f>
        <v>54.657142857142851</v>
      </c>
      <c r="J6" s="32">
        <f>'Non-Technical'!C6</f>
        <v>27</v>
      </c>
      <c r="K6" s="9">
        <f t="shared" si="0"/>
        <v>81.657142857142844</v>
      </c>
      <c r="L6" s="10">
        <f t="shared" ref="L6:L11" si="1">RANK(K6,$K$5:$K$11,0)</f>
        <v>4</v>
      </c>
    </row>
    <row r="7" spans="1:13" ht="16.5" customHeight="1" x14ac:dyDescent="0.2">
      <c r="A7" s="8" t="str">
        <f>'7'!A6:D6</f>
        <v>Dumont Janks</v>
      </c>
      <c r="B7" s="9">
        <f>Technical!B7</f>
        <v>64</v>
      </c>
      <c r="C7" s="9">
        <f>Technical!C7</f>
        <v>36</v>
      </c>
      <c r="D7" s="9">
        <f>Technical!D7</f>
        <v>64</v>
      </c>
      <c r="E7" s="9">
        <f>Technical!E7</f>
        <v>67</v>
      </c>
      <c r="F7" s="9">
        <f>Technical!F7</f>
        <v>62.2</v>
      </c>
      <c r="G7" s="9">
        <f>Technical!G7</f>
        <v>53</v>
      </c>
      <c r="H7" s="9">
        <f>Technical!H7</f>
        <v>70</v>
      </c>
      <c r="I7" s="9">
        <f>AVERAGE(B7:H7)</f>
        <v>59.457142857142856</v>
      </c>
      <c r="J7" s="32">
        <f>'Non-Technical'!C7</f>
        <v>26.400000000000002</v>
      </c>
      <c r="K7" s="9">
        <f t="shared" si="0"/>
        <v>85.857142857142861</v>
      </c>
      <c r="L7" s="10">
        <f t="shared" si="1"/>
        <v>2</v>
      </c>
    </row>
    <row r="8" spans="1:13" x14ac:dyDescent="0.2">
      <c r="A8" s="8" t="str">
        <f>'7'!A7:D7</f>
        <v>Hellmuth, Obata &amp; Kassabaum</v>
      </c>
      <c r="B8" s="9">
        <f>Technical!B8</f>
        <v>52</v>
      </c>
      <c r="C8" s="9">
        <f>Technical!C8</f>
        <v>62</v>
      </c>
      <c r="D8" s="9">
        <f>Technical!D8</f>
        <v>62</v>
      </c>
      <c r="E8" s="9">
        <f>Technical!E8</f>
        <v>67</v>
      </c>
      <c r="F8" s="9">
        <f>Technical!F8</f>
        <v>63.8</v>
      </c>
      <c r="G8" s="9">
        <f>Technical!G8</f>
        <v>42</v>
      </c>
      <c r="H8" s="9">
        <f>Technical!H8</f>
        <v>70</v>
      </c>
      <c r="I8" s="9">
        <f t="shared" ref="I8:I11" si="2">AVERAGE(B8:H8)</f>
        <v>59.828571428571429</v>
      </c>
      <c r="J8" s="32">
        <f>'Non-Technical'!C8</f>
        <v>20.399999999999999</v>
      </c>
      <c r="K8" s="9">
        <f t="shared" ref="K8:K11" si="3">I8+J8</f>
        <v>80.228571428571428</v>
      </c>
      <c r="L8" s="10">
        <f t="shared" si="1"/>
        <v>5</v>
      </c>
    </row>
    <row r="9" spans="1:13" x14ac:dyDescent="0.2">
      <c r="A9" s="8" t="str">
        <f>'7'!A8:D8</f>
        <v>Newmark Grubb Knight Frank</v>
      </c>
      <c r="B9" s="9">
        <f>Technical!B9</f>
        <v>42</v>
      </c>
      <c r="C9" s="9">
        <f>Technical!C9</f>
        <v>56</v>
      </c>
      <c r="D9" s="9">
        <f>Technical!D9</f>
        <v>42</v>
      </c>
      <c r="E9" s="9">
        <f>Technical!E9</f>
        <v>53</v>
      </c>
      <c r="F9" s="9">
        <f>Technical!F9</f>
        <v>61.600000000000009</v>
      </c>
      <c r="G9" s="9">
        <f>Technical!G9</f>
        <v>38</v>
      </c>
      <c r="H9" s="9">
        <f>Technical!H9</f>
        <v>53.6</v>
      </c>
      <c r="I9" s="9">
        <f t="shared" si="2"/>
        <v>49.457142857142863</v>
      </c>
      <c r="J9" s="32">
        <f>'Non-Technical'!C9</f>
        <v>9</v>
      </c>
      <c r="K9" s="9">
        <f t="shared" si="3"/>
        <v>58.457142857142863</v>
      </c>
      <c r="L9" s="10">
        <f t="shared" si="1"/>
        <v>7</v>
      </c>
    </row>
    <row r="10" spans="1:13" x14ac:dyDescent="0.2">
      <c r="A10" s="8" t="str">
        <f>'7'!A9:D9</f>
        <v>Paulien &amp; Associates</v>
      </c>
      <c r="B10" s="9">
        <f>Technical!B10</f>
        <v>64</v>
      </c>
      <c r="C10" s="9">
        <f>Technical!C10</f>
        <v>36</v>
      </c>
      <c r="D10" s="9">
        <f>Technical!D10</f>
        <v>56</v>
      </c>
      <c r="E10" s="9">
        <f>Technical!E10</f>
        <v>56</v>
      </c>
      <c r="F10" s="9">
        <f>Technical!F10</f>
        <v>63</v>
      </c>
      <c r="G10" s="9">
        <f>Technical!G10</f>
        <v>57</v>
      </c>
      <c r="H10" s="9">
        <f>Technical!H10</f>
        <v>66.400000000000006</v>
      </c>
      <c r="I10" s="9">
        <f t="shared" si="2"/>
        <v>56.914285714285711</v>
      </c>
      <c r="J10" s="32">
        <f>'Non-Technical'!C10</f>
        <v>30</v>
      </c>
      <c r="K10" s="9">
        <f t="shared" si="3"/>
        <v>86.914285714285711</v>
      </c>
      <c r="L10" s="10">
        <f t="shared" si="1"/>
        <v>1</v>
      </c>
      <c r="M10" s="33"/>
    </row>
    <row r="11" spans="1:13" x14ac:dyDescent="0.2">
      <c r="A11" s="8" t="str">
        <f>'7'!A10:D10</f>
        <v>Shepley Bulfinch</v>
      </c>
      <c r="B11" s="9">
        <f>Technical!B11</f>
        <v>56</v>
      </c>
      <c r="C11" s="9">
        <f>Technical!C11</f>
        <v>70</v>
      </c>
      <c r="D11" s="9">
        <f>Technical!D11</f>
        <v>70</v>
      </c>
      <c r="E11" s="9">
        <f>Technical!E11</f>
        <v>63</v>
      </c>
      <c r="F11" s="9">
        <f>Technical!F11</f>
        <v>64.399999999999991</v>
      </c>
      <c r="G11" s="9">
        <f>Technical!G11</f>
        <v>46</v>
      </c>
      <c r="H11" s="9">
        <f>Technical!H11</f>
        <v>70</v>
      </c>
      <c r="I11" s="9">
        <f t="shared" si="2"/>
        <v>62.771428571428565</v>
      </c>
      <c r="J11" s="32">
        <f>'Non-Technical'!C11</f>
        <v>21</v>
      </c>
      <c r="K11" s="9">
        <f t="shared" si="3"/>
        <v>83.771428571428572</v>
      </c>
      <c r="L11" s="10">
        <f t="shared" si="1"/>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tabSelected="1" workbookViewId="0">
      <selection activeCell="B6" sqref="B6"/>
    </sheetView>
  </sheetViews>
  <sheetFormatPr defaultRowHeight="12.75" x14ac:dyDescent="0.2"/>
  <cols>
    <col min="1" max="1" width="2" style="28" customWidth="1"/>
    <col min="2" max="2" width="27.5703125" style="28" bestFit="1" customWidth="1"/>
    <col min="3" max="3" width="12" style="28" customWidth="1"/>
    <col min="4" max="5" width="10.7109375" style="28" customWidth="1"/>
    <col min="6" max="6" width="12.140625" style="28" customWidth="1"/>
    <col min="7" max="8" width="10.42578125" style="28" customWidth="1"/>
    <col min="9" max="9" width="11.42578125" style="28" customWidth="1"/>
    <col min="10" max="11" width="9" style="28" customWidth="1"/>
    <col min="12" max="16384" width="9.140625" style="28"/>
  </cols>
  <sheetData>
    <row r="1" spans="2:13" ht="15.75" x14ac:dyDescent="0.25">
      <c r="B1" s="86" t="s">
        <v>29</v>
      </c>
      <c r="C1" s="86"/>
      <c r="D1" s="86"/>
      <c r="E1" s="41" t="str">
        <f>[1]Cover!A6</f>
        <v>RFP730-16156 Campus Space Utilization Study &amp; Best Practice Evaluation</v>
      </c>
      <c r="F1" s="41"/>
      <c r="G1" s="41"/>
      <c r="H1" s="41"/>
      <c r="I1" s="41"/>
      <c r="J1" s="41"/>
      <c r="K1" s="41"/>
      <c r="L1" s="41"/>
      <c r="M1" s="41"/>
    </row>
    <row r="2" spans="2:13" ht="15.75" customHeight="1" x14ac:dyDescent="0.25">
      <c r="C2" s="41"/>
      <c r="D2" s="41"/>
      <c r="E2" s="41"/>
      <c r="F2" s="41"/>
      <c r="G2" s="41"/>
    </row>
    <row r="3" spans="2:13" ht="15" customHeight="1" x14ac:dyDescent="0.2">
      <c r="B3" s="42" t="s">
        <v>30</v>
      </c>
      <c r="C3" s="87" t="s">
        <v>31</v>
      </c>
      <c r="D3" s="87"/>
      <c r="E3" s="87"/>
      <c r="F3" s="87"/>
    </row>
    <row r="4" spans="2:13" ht="15" customHeight="1" x14ac:dyDescent="0.2">
      <c r="F4" s="43"/>
    </row>
    <row r="5" spans="2:13" ht="16.5" thickBot="1" x14ac:dyDescent="0.3">
      <c r="B5" s="43"/>
      <c r="C5" s="88" t="s">
        <v>32</v>
      </c>
      <c r="D5" s="88"/>
      <c r="E5" s="88"/>
      <c r="F5" s="88" t="s">
        <v>14</v>
      </c>
      <c r="G5" s="88"/>
      <c r="H5" s="88"/>
      <c r="I5" s="88" t="s">
        <v>15</v>
      </c>
      <c r="J5" s="88"/>
      <c r="K5" s="88"/>
    </row>
    <row r="6" spans="2:13" ht="229.5" customHeight="1" x14ac:dyDescent="0.2">
      <c r="B6" s="44"/>
      <c r="C6" s="89" t="s">
        <v>49</v>
      </c>
      <c r="D6" s="90"/>
      <c r="E6" s="91"/>
      <c r="F6" s="89" t="s">
        <v>33</v>
      </c>
      <c r="G6" s="90"/>
      <c r="H6" s="91"/>
      <c r="I6" s="89" t="s">
        <v>34</v>
      </c>
      <c r="J6" s="90"/>
      <c r="K6" s="91"/>
      <c r="L6" s="45" t="s">
        <v>35</v>
      </c>
    </row>
    <row r="7" spans="2:13" x14ac:dyDescent="0.2">
      <c r="B7" s="46" t="s">
        <v>12</v>
      </c>
      <c r="C7" s="47" t="s">
        <v>36</v>
      </c>
      <c r="D7" s="48" t="s">
        <v>37</v>
      </c>
      <c r="E7" s="49" t="s">
        <v>38</v>
      </c>
      <c r="F7" s="50" t="s">
        <v>36</v>
      </c>
      <c r="G7" s="51" t="s">
        <v>37</v>
      </c>
      <c r="H7" s="52" t="s">
        <v>38</v>
      </c>
      <c r="I7" s="50" t="s">
        <v>36</v>
      </c>
      <c r="J7" s="51" t="s">
        <v>37</v>
      </c>
      <c r="K7" s="52" t="s">
        <v>38</v>
      </c>
      <c r="L7" s="53"/>
    </row>
    <row r="8" spans="2:13" x14ac:dyDescent="0.2">
      <c r="B8" s="54" t="str">
        <f>'[1]RFP Submittal'!A4</f>
        <v>AECOM</v>
      </c>
      <c r="C8" s="55"/>
      <c r="D8" s="56">
        <v>6</v>
      </c>
      <c r="E8" s="57">
        <f>C8*D8</f>
        <v>0</v>
      </c>
      <c r="F8" s="58"/>
      <c r="G8" s="59">
        <v>8</v>
      </c>
      <c r="H8" s="60">
        <f>F8*G8</f>
        <v>0</v>
      </c>
      <c r="I8" s="58"/>
      <c r="J8" s="59">
        <v>6</v>
      </c>
      <c r="K8" s="60">
        <f>I8*J8</f>
        <v>0</v>
      </c>
      <c r="L8" s="61">
        <f>K8+H8+E8</f>
        <v>0</v>
      </c>
    </row>
    <row r="9" spans="2:13" x14ac:dyDescent="0.2">
      <c r="B9" s="54" t="str">
        <f>'[1]RFP Submittal'!A5</f>
        <v>Ayers Saint Gross</v>
      </c>
      <c r="C9" s="55"/>
      <c r="D9" s="56">
        <v>6</v>
      </c>
      <c r="E9" s="57">
        <f t="shared" ref="E9:E14" si="0">C9*D9</f>
        <v>0</v>
      </c>
      <c r="F9" s="58"/>
      <c r="G9" s="59">
        <v>8</v>
      </c>
      <c r="H9" s="60">
        <f t="shared" ref="H9:H14" si="1">F9*G9</f>
        <v>0</v>
      </c>
      <c r="I9" s="58"/>
      <c r="J9" s="59">
        <v>6</v>
      </c>
      <c r="K9" s="60">
        <f t="shared" ref="K9:K14" si="2">I9*J9</f>
        <v>0</v>
      </c>
      <c r="L9" s="61">
        <f t="shared" ref="L9:L14" si="3">K9+H9+E9</f>
        <v>0</v>
      </c>
    </row>
    <row r="10" spans="2:13" x14ac:dyDescent="0.2">
      <c r="B10" s="54" t="str">
        <f>'[1]RFP Submittal'!A6</f>
        <v>Dumont Janks</v>
      </c>
      <c r="C10" s="55"/>
      <c r="D10" s="56">
        <v>6</v>
      </c>
      <c r="E10" s="57">
        <f t="shared" si="0"/>
        <v>0</v>
      </c>
      <c r="F10" s="58"/>
      <c r="G10" s="59">
        <v>8</v>
      </c>
      <c r="H10" s="60">
        <f t="shared" si="1"/>
        <v>0</v>
      </c>
      <c r="I10" s="58"/>
      <c r="J10" s="59">
        <v>6</v>
      </c>
      <c r="K10" s="60">
        <f t="shared" si="2"/>
        <v>0</v>
      </c>
      <c r="L10" s="61">
        <f t="shared" si="3"/>
        <v>0</v>
      </c>
    </row>
    <row r="11" spans="2:13" x14ac:dyDescent="0.2">
      <c r="B11" s="54" t="str">
        <f>'[1]RFP Submittal'!A7</f>
        <v>Hellmuth, Obata &amp; Kassabaum</v>
      </c>
      <c r="C11" s="55"/>
      <c r="D11" s="56">
        <v>6</v>
      </c>
      <c r="E11" s="57">
        <f t="shared" si="0"/>
        <v>0</v>
      </c>
      <c r="F11" s="58"/>
      <c r="G11" s="59">
        <v>8</v>
      </c>
      <c r="H11" s="60">
        <f t="shared" si="1"/>
        <v>0</v>
      </c>
      <c r="I11" s="58"/>
      <c r="J11" s="59">
        <v>6</v>
      </c>
      <c r="K11" s="60">
        <f t="shared" si="2"/>
        <v>0</v>
      </c>
      <c r="L11" s="61">
        <f t="shared" si="3"/>
        <v>0</v>
      </c>
    </row>
    <row r="12" spans="2:13" x14ac:dyDescent="0.2">
      <c r="B12" s="54" t="str">
        <f>'[1]RFP Submittal'!A8</f>
        <v>Newmark Grubb Knight Frank</v>
      </c>
      <c r="C12" s="55"/>
      <c r="D12" s="56">
        <v>6</v>
      </c>
      <c r="E12" s="57">
        <f t="shared" si="0"/>
        <v>0</v>
      </c>
      <c r="F12" s="58"/>
      <c r="G12" s="59">
        <v>8</v>
      </c>
      <c r="H12" s="60">
        <f t="shared" si="1"/>
        <v>0</v>
      </c>
      <c r="I12" s="58"/>
      <c r="J12" s="59">
        <v>6</v>
      </c>
      <c r="K12" s="60">
        <f t="shared" si="2"/>
        <v>0</v>
      </c>
      <c r="L12" s="61">
        <f t="shared" si="3"/>
        <v>0</v>
      </c>
    </row>
    <row r="13" spans="2:13" x14ac:dyDescent="0.2">
      <c r="B13" s="54" t="str">
        <f>'[1]RFP Submittal'!A9</f>
        <v>Paulien &amp; Associates</v>
      </c>
      <c r="C13" s="55"/>
      <c r="D13" s="56">
        <v>6</v>
      </c>
      <c r="E13" s="57">
        <f t="shared" si="0"/>
        <v>0</v>
      </c>
      <c r="F13" s="58"/>
      <c r="G13" s="59">
        <v>8</v>
      </c>
      <c r="H13" s="60">
        <f t="shared" si="1"/>
        <v>0</v>
      </c>
      <c r="I13" s="58"/>
      <c r="J13" s="59">
        <v>6</v>
      </c>
      <c r="K13" s="60">
        <f t="shared" si="2"/>
        <v>0</v>
      </c>
      <c r="L13" s="61">
        <f t="shared" si="3"/>
        <v>0</v>
      </c>
    </row>
    <row r="14" spans="2:13" x14ac:dyDescent="0.2">
      <c r="B14" s="54" t="str">
        <f>'[1]RFP Submittal'!A10</f>
        <v>Shepley Bulfinch</v>
      </c>
      <c r="C14" s="55"/>
      <c r="D14" s="56">
        <v>6</v>
      </c>
      <c r="E14" s="57">
        <f t="shared" si="0"/>
        <v>0</v>
      </c>
      <c r="F14" s="58"/>
      <c r="G14" s="59">
        <v>8</v>
      </c>
      <c r="H14" s="60">
        <f t="shared" si="1"/>
        <v>0</v>
      </c>
      <c r="I14" s="58"/>
      <c r="J14" s="59">
        <v>6</v>
      </c>
      <c r="K14" s="60">
        <f t="shared" si="2"/>
        <v>0</v>
      </c>
      <c r="L14" s="61">
        <f t="shared" si="3"/>
        <v>0</v>
      </c>
    </row>
    <row r="15" spans="2:13" x14ac:dyDescent="0.2">
      <c r="B15" s="62"/>
      <c r="C15" s="62"/>
      <c r="D15" s="62"/>
      <c r="E15" s="62"/>
      <c r="F15" s="62"/>
      <c r="G15" s="62"/>
      <c r="H15" s="62"/>
      <c r="I15" s="62"/>
      <c r="J15" s="62"/>
      <c r="K15" s="62"/>
      <c r="L15" s="62"/>
    </row>
    <row r="16" spans="2:13" x14ac:dyDescent="0.2">
      <c r="B16" s="78" t="s">
        <v>39</v>
      </c>
      <c r="C16" s="78"/>
      <c r="D16" s="78"/>
      <c r="E16" s="78"/>
      <c r="F16" s="62"/>
      <c r="G16" s="62" t="s">
        <v>40</v>
      </c>
      <c r="H16" s="62"/>
      <c r="I16" s="62"/>
      <c r="J16" s="62"/>
      <c r="K16" s="62"/>
      <c r="L16" s="62"/>
    </row>
    <row r="17" spans="2:12" x14ac:dyDescent="0.2">
      <c r="B17" s="78"/>
      <c r="C17" s="78"/>
      <c r="D17" s="78"/>
      <c r="E17" s="78"/>
      <c r="F17" s="62"/>
      <c r="G17" s="62" t="s">
        <v>41</v>
      </c>
      <c r="H17" s="62"/>
      <c r="I17" s="62"/>
      <c r="J17" s="62"/>
      <c r="K17" s="62"/>
      <c r="L17" s="62"/>
    </row>
    <row r="18" spans="2:12" x14ac:dyDescent="0.2">
      <c r="B18" s="78"/>
      <c r="C18" s="78"/>
      <c r="D18" s="78"/>
      <c r="E18" s="78"/>
      <c r="F18" s="62"/>
      <c r="G18" s="62"/>
      <c r="H18" s="62"/>
      <c r="I18" s="62"/>
      <c r="J18" s="62"/>
      <c r="K18" s="62"/>
      <c r="L18" s="62"/>
    </row>
    <row r="19" spans="2:12" ht="13.5" thickBot="1" x14ac:dyDescent="0.25">
      <c r="B19" s="79"/>
      <c r="C19" s="79"/>
      <c r="D19" s="79"/>
      <c r="E19" s="79"/>
      <c r="F19" s="62"/>
      <c r="G19" s="62"/>
      <c r="H19" s="62"/>
      <c r="I19" s="62"/>
      <c r="J19" s="62"/>
      <c r="K19" s="62"/>
      <c r="L19" s="62"/>
    </row>
    <row r="20" spans="2:12" ht="13.5" thickTop="1" x14ac:dyDescent="0.2">
      <c r="B20" s="80" t="s">
        <v>42</v>
      </c>
      <c r="C20" s="81"/>
      <c r="D20" s="81"/>
      <c r="E20" s="82"/>
      <c r="F20" s="62"/>
      <c r="G20" s="62"/>
      <c r="H20" s="62"/>
      <c r="I20" s="62"/>
      <c r="J20" s="62"/>
      <c r="K20" s="62"/>
      <c r="L20" s="62"/>
    </row>
    <row r="21" spans="2:12" x14ac:dyDescent="0.2">
      <c r="B21" s="83" t="s">
        <v>43</v>
      </c>
      <c r="C21" s="84"/>
      <c r="D21" s="84"/>
      <c r="E21" s="85"/>
      <c r="F21" s="62"/>
      <c r="G21" s="62"/>
      <c r="H21" s="62"/>
      <c r="I21" s="62"/>
      <c r="J21" s="62"/>
      <c r="K21" s="62"/>
      <c r="L21" s="62"/>
    </row>
    <row r="22" spans="2:12" x14ac:dyDescent="0.2">
      <c r="B22" s="72" t="s">
        <v>44</v>
      </c>
      <c r="C22" s="73"/>
      <c r="D22" s="73"/>
      <c r="E22" s="74"/>
      <c r="F22" s="62"/>
      <c r="G22" s="62"/>
      <c r="H22" s="62"/>
      <c r="I22" s="62"/>
      <c r="J22" s="62"/>
      <c r="K22" s="62"/>
      <c r="L22" s="62"/>
    </row>
    <row r="23" spans="2:12" x14ac:dyDescent="0.2">
      <c r="B23" s="72" t="s">
        <v>45</v>
      </c>
      <c r="C23" s="73"/>
      <c r="D23" s="73"/>
      <c r="E23" s="74"/>
      <c r="F23" s="62"/>
      <c r="G23" s="62"/>
      <c r="H23" s="62"/>
      <c r="I23" s="62"/>
      <c r="J23" s="62"/>
      <c r="K23" s="62"/>
      <c r="L23" s="62"/>
    </row>
    <row r="24" spans="2:12" x14ac:dyDescent="0.2">
      <c r="B24" s="72" t="s">
        <v>46</v>
      </c>
      <c r="C24" s="73"/>
      <c r="D24" s="73"/>
      <c r="E24" s="74"/>
      <c r="F24" s="62"/>
      <c r="G24" s="62"/>
      <c r="H24" s="62"/>
      <c r="I24" s="62"/>
      <c r="J24" s="62"/>
      <c r="K24" s="62"/>
      <c r="L24" s="62"/>
    </row>
    <row r="25" spans="2:12" x14ac:dyDescent="0.2">
      <c r="B25" s="72" t="s">
        <v>47</v>
      </c>
      <c r="C25" s="73"/>
      <c r="D25" s="73"/>
      <c r="E25" s="74"/>
      <c r="F25" s="62"/>
      <c r="G25" s="62"/>
      <c r="H25" s="62"/>
      <c r="I25" s="62"/>
      <c r="J25" s="62"/>
      <c r="K25" s="62"/>
      <c r="L25" s="62"/>
    </row>
    <row r="26" spans="2:12" ht="13.5" thickBot="1" x14ac:dyDescent="0.25">
      <c r="B26" s="75" t="s">
        <v>48</v>
      </c>
      <c r="C26" s="76"/>
      <c r="D26" s="76"/>
      <c r="E26" s="77"/>
      <c r="F26" s="62"/>
      <c r="G26" s="62"/>
      <c r="H26" s="62"/>
      <c r="I26" s="62"/>
      <c r="J26" s="62"/>
      <c r="K26" s="62"/>
      <c r="L26" s="62"/>
    </row>
    <row r="27" spans="2:12" ht="13.5" thickTop="1" x14ac:dyDescent="0.2"/>
  </sheetData>
  <mergeCells count="16">
    <mergeCell ref="C6:E6"/>
    <mergeCell ref="F6:H6"/>
    <mergeCell ref="I6:K6"/>
    <mergeCell ref="B1:D1"/>
    <mergeCell ref="C3:F3"/>
    <mergeCell ref="C5:E5"/>
    <mergeCell ref="F5:H5"/>
    <mergeCell ref="I5:K5"/>
    <mergeCell ref="B25:E25"/>
    <mergeCell ref="B26:E26"/>
    <mergeCell ref="B16:E19"/>
    <mergeCell ref="B20:E20"/>
    <mergeCell ref="B21:E21"/>
    <mergeCell ref="B22:E22"/>
    <mergeCell ref="B23:E23"/>
    <mergeCell ref="B24:E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C2" sqref="C2:G2"/>
    </sheetView>
  </sheetViews>
  <sheetFormatPr defaultRowHeight="12.75" x14ac:dyDescent="0.2"/>
  <sheetData>
    <row r="1" spans="1:8" ht="15.75" x14ac:dyDescent="0.25">
      <c r="A1" s="63" t="s">
        <v>0</v>
      </c>
      <c r="B1" s="63"/>
      <c r="C1" s="63"/>
      <c r="D1" s="63"/>
      <c r="E1" s="63"/>
      <c r="F1" s="63"/>
      <c r="G1" s="63"/>
      <c r="H1" s="63"/>
    </row>
    <row r="2" spans="1:8" ht="15.75" x14ac:dyDescent="0.25">
      <c r="A2" s="14"/>
      <c r="B2" s="13"/>
      <c r="C2" s="64" t="s">
        <v>6</v>
      </c>
      <c r="D2" s="64"/>
      <c r="E2" s="64"/>
      <c r="F2" s="64"/>
      <c r="G2" s="64"/>
      <c r="H2" s="12"/>
    </row>
    <row r="3" spans="1:8" ht="15" x14ac:dyDescent="0.25">
      <c r="A3" s="65" t="s">
        <v>12</v>
      </c>
      <c r="B3" s="65"/>
      <c r="C3" s="65"/>
      <c r="D3" s="65"/>
      <c r="E3" s="15" t="s">
        <v>13</v>
      </c>
      <c r="F3" s="30" t="s">
        <v>14</v>
      </c>
      <c r="G3" s="30" t="s">
        <v>15</v>
      </c>
      <c r="H3" s="17" t="s">
        <v>16</v>
      </c>
    </row>
    <row r="4" spans="1:8" x14ac:dyDescent="0.2">
      <c r="A4" s="66" t="s">
        <v>22</v>
      </c>
      <c r="B4" s="66"/>
      <c r="C4" s="66"/>
      <c r="D4" s="66"/>
      <c r="E4" s="35">
        <v>0</v>
      </c>
      <c r="F4" s="35">
        <v>24</v>
      </c>
      <c r="G4" s="35">
        <v>18</v>
      </c>
      <c r="H4" s="29">
        <f>SUM(E4:G4)</f>
        <v>42</v>
      </c>
    </row>
    <row r="5" spans="1:8" x14ac:dyDescent="0.2">
      <c r="A5" s="66" t="s">
        <v>23</v>
      </c>
      <c r="B5" s="66"/>
      <c r="C5" s="66"/>
      <c r="D5" s="66"/>
      <c r="E5" s="35">
        <v>0</v>
      </c>
      <c r="F5" s="35">
        <v>32</v>
      </c>
      <c r="G5" s="35">
        <v>6</v>
      </c>
      <c r="H5" s="29">
        <f>SUM(E5:G5)</f>
        <v>38</v>
      </c>
    </row>
    <row r="6" spans="1:8" x14ac:dyDescent="0.2">
      <c r="A6" s="66" t="s">
        <v>24</v>
      </c>
      <c r="B6" s="66"/>
      <c r="C6" s="66"/>
      <c r="D6" s="66"/>
      <c r="E6" s="35">
        <v>0</v>
      </c>
      <c r="F6" s="35">
        <v>24</v>
      </c>
      <c r="G6" s="35">
        <v>12</v>
      </c>
      <c r="H6" s="29">
        <f>SUM(E6:G6)</f>
        <v>36</v>
      </c>
    </row>
    <row r="7" spans="1:8" x14ac:dyDescent="0.2">
      <c r="A7" s="66" t="s">
        <v>25</v>
      </c>
      <c r="B7" s="66"/>
      <c r="C7" s="66"/>
      <c r="D7" s="66"/>
      <c r="E7" s="35">
        <v>0</v>
      </c>
      <c r="F7" s="35">
        <v>32</v>
      </c>
      <c r="G7" s="35">
        <v>30</v>
      </c>
      <c r="H7" s="29">
        <f t="shared" ref="H7:H10" si="0">SUM(E7:G7)</f>
        <v>62</v>
      </c>
    </row>
    <row r="8" spans="1:8" x14ac:dyDescent="0.2">
      <c r="A8" s="66" t="s">
        <v>26</v>
      </c>
      <c r="B8" s="66"/>
      <c r="C8" s="66"/>
      <c r="D8" s="66"/>
      <c r="E8" s="35">
        <v>0</v>
      </c>
      <c r="F8" s="35">
        <v>32</v>
      </c>
      <c r="G8" s="35">
        <v>24</v>
      </c>
      <c r="H8" s="29">
        <f t="shared" si="0"/>
        <v>56</v>
      </c>
    </row>
    <row r="9" spans="1:8" x14ac:dyDescent="0.2">
      <c r="A9" s="66" t="s">
        <v>27</v>
      </c>
      <c r="B9" s="66"/>
      <c r="C9" s="66"/>
      <c r="D9" s="66"/>
      <c r="E9" s="35">
        <v>0</v>
      </c>
      <c r="F9" s="35">
        <v>24</v>
      </c>
      <c r="G9" s="35">
        <v>12</v>
      </c>
      <c r="H9" s="29">
        <f t="shared" si="0"/>
        <v>36</v>
      </c>
    </row>
    <row r="10" spans="1:8" x14ac:dyDescent="0.2">
      <c r="A10" s="66" t="s">
        <v>28</v>
      </c>
      <c r="B10" s="66"/>
      <c r="C10" s="66"/>
      <c r="D10" s="66"/>
      <c r="E10" s="35">
        <v>0</v>
      </c>
      <c r="F10" s="35">
        <v>40</v>
      </c>
      <c r="G10" s="35">
        <v>30</v>
      </c>
      <c r="H10" s="29">
        <f t="shared" si="0"/>
        <v>70</v>
      </c>
    </row>
  </sheetData>
  <mergeCells count="10">
    <mergeCell ref="A7:D7"/>
    <mergeCell ref="A8:D8"/>
    <mergeCell ref="A9:D9"/>
    <mergeCell ref="A10:D10"/>
    <mergeCell ref="A6:D6"/>
    <mergeCell ref="A1:H1"/>
    <mergeCell ref="C2:G2"/>
    <mergeCell ref="A3:D3"/>
    <mergeCell ref="A4:D4"/>
    <mergeCell ref="A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C2" sqref="C2:G2"/>
    </sheetView>
  </sheetViews>
  <sheetFormatPr defaultRowHeight="12.75" x14ac:dyDescent="0.2"/>
  <sheetData>
    <row r="1" spans="1:8" ht="15.75" x14ac:dyDescent="0.25">
      <c r="A1" s="63" t="s">
        <v>0</v>
      </c>
      <c r="B1" s="63"/>
      <c r="C1" s="63"/>
      <c r="D1" s="63"/>
      <c r="E1" s="63"/>
      <c r="F1" s="63"/>
      <c r="G1" s="63"/>
      <c r="H1" s="63"/>
    </row>
    <row r="2" spans="1:8" ht="15.75" x14ac:dyDescent="0.25">
      <c r="A2" s="14"/>
      <c r="B2" s="13"/>
      <c r="C2" s="64" t="s">
        <v>7</v>
      </c>
      <c r="D2" s="64"/>
      <c r="E2" s="64"/>
      <c r="F2" s="64"/>
      <c r="G2" s="64"/>
      <c r="H2" s="12"/>
    </row>
    <row r="3" spans="1:8" ht="15" x14ac:dyDescent="0.25">
      <c r="A3" s="65" t="s">
        <v>12</v>
      </c>
      <c r="B3" s="65"/>
      <c r="C3" s="65"/>
      <c r="D3" s="65"/>
      <c r="E3" s="15" t="s">
        <v>13</v>
      </c>
      <c r="F3" s="30" t="s">
        <v>14</v>
      </c>
      <c r="G3" s="30" t="s">
        <v>15</v>
      </c>
      <c r="H3" s="17" t="s">
        <v>16</v>
      </c>
    </row>
    <row r="4" spans="1:8" x14ac:dyDescent="0.2">
      <c r="A4" s="66" t="s">
        <v>22</v>
      </c>
      <c r="B4" s="66"/>
      <c r="C4" s="66"/>
      <c r="D4" s="66"/>
      <c r="E4" s="36">
        <v>0</v>
      </c>
      <c r="F4" s="36">
        <v>24</v>
      </c>
      <c r="G4" s="36">
        <v>18</v>
      </c>
      <c r="H4" s="29">
        <f>SUM(E4:G4)</f>
        <v>42</v>
      </c>
    </row>
    <row r="5" spans="1:8" x14ac:dyDescent="0.2">
      <c r="A5" s="66" t="s">
        <v>23</v>
      </c>
      <c r="B5" s="66"/>
      <c r="C5" s="66"/>
      <c r="D5" s="66"/>
      <c r="E5" s="36">
        <v>0</v>
      </c>
      <c r="F5" s="36">
        <v>32</v>
      </c>
      <c r="G5" s="36">
        <v>24</v>
      </c>
      <c r="H5" s="29">
        <f>SUM(E5:G5)</f>
        <v>56</v>
      </c>
    </row>
    <row r="6" spans="1:8" x14ac:dyDescent="0.2">
      <c r="A6" s="66" t="s">
        <v>24</v>
      </c>
      <c r="B6" s="66"/>
      <c r="C6" s="66"/>
      <c r="D6" s="66"/>
      <c r="E6" s="36">
        <v>0</v>
      </c>
      <c r="F6" s="36">
        <v>40</v>
      </c>
      <c r="G6" s="36">
        <v>24</v>
      </c>
      <c r="H6" s="29">
        <f>SUM(E6:G6)</f>
        <v>64</v>
      </c>
    </row>
    <row r="7" spans="1:8" x14ac:dyDescent="0.2">
      <c r="A7" s="66" t="s">
        <v>25</v>
      </c>
      <c r="B7" s="66"/>
      <c r="C7" s="66"/>
      <c r="D7" s="66"/>
      <c r="E7" s="36">
        <v>0</v>
      </c>
      <c r="F7" s="36">
        <v>32</v>
      </c>
      <c r="G7" s="36">
        <v>30</v>
      </c>
      <c r="H7" s="29">
        <f t="shared" ref="H7:H10" si="0">SUM(E7:G7)</f>
        <v>62</v>
      </c>
    </row>
    <row r="8" spans="1:8" x14ac:dyDescent="0.2">
      <c r="A8" s="66" t="s">
        <v>26</v>
      </c>
      <c r="B8" s="66"/>
      <c r="C8" s="66"/>
      <c r="D8" s="66"/>
      <c r="E8" s="36">
        <v>0</v>
      </c>
      <c r="F8" s="36">
        <v>24</v>
      </c>
      <c r="G8" s="36">
        <v>18</v>
      </c>
      <c r="H8" s="29">
        <f t="shared" si="0"/>
        <v>42</v>
      </c>
    </row>
    <row r="9" spans="1:8" x14ac:dyDescent="0.2">
      <c r="A9" s="66" t="s">
        <v>27</v>
      </c>
      <c r="B9" s="66"/>
      <c r="C9" s="66"/>
      <c r="D9" s="66"/>
      <c r="E9" s="36">
        <v>0</v>
      </c>
      <c r="F9" s="36">
        <v>32</v>
      </c>
      <c r="G9" s="36">
        <v>24</v>
      </c>
      <c r="H9" s="29">
        <f t="shared" si="0"/>
        <v>56</v>
      </c>
    </row>
    <row r="10" spans="1:8" x14ac:dyDescent="0.2">
      <c r="A10" s="66" t="s">
        <v>28</v>
      </c>
      <c r="B10" s="66"/>
      <c r="C10" s="66"/>
      <c r="D10" s="66"/>
      <c r="E10" s="36">
        <v>0</v>
      </c>
      <c r="F10" s="36">
        <v>40</v>
      </c>
      <c r="G10" s="36">
        <v>30</v>
      </c>
      <c r="H10" s="29">
        <f t="shared" si="0"/>
        <v>70</v>
      </c>
    </row>
  </sheetData>
  <mergeCells count="10">
    <mergeCell ref="A1:H1"/>
    <mergeCell ref="C2:G2"/>
    <mergeCell ref="A3:D3"/>
    <mergeCell ref="A9:D9"/>
    <mergeCell ref="A10:D10"/>
    <mergeCell ref="A6:D6"/>
    <mergeCell ref="A5:D5"/>
    <mergeCell ref="A4:D4"/>
    <mergeCell ref="A7:D7"/>
    <mergeCell ref="A8: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C2" sqref="C2:G2"/>
    </sheetView>
  </sheetViews>
  <sheetFormatPr defaultRowHeight="12.75" x14ac:dyDescent="0.2"/>
  <sheetData>
    <row r="1" spans="1:8" ht="15.75" x14ac:dyDescent="0.25">
      <c r="A1" s="63" t="s">
        <v>0</v>
      </c>
      <c r="B1" s="63"/>
      <c r="C1" s="63"/>
      <c r="D1" s="63"/>
      <c r="E1" s="63"/>
      <c r="F1" s="63"/>
      <c r="G1" s="63"/>
      <c r="H1" s="63"/>
    </row>
    <row r="2" spans="1:8" ht="15.75" x14ac:dyDescent="0.25">
      <c r="A2" s="21"/>
      <c r="B2" s="20"/>
      <c r="C2" s="64" t="s">
        <v>8</v>
      </c>
      <c r="D2" s="64"/>
      <c r="E2" s="64"/>
      <c r="F2" s="64"/>
      <c r="G2" s="64"/>
      <c r="H2" s="19"/>
    </row>
    <row r="3" spans="1:8" ht="15" x14ac:dyDescent="0.25">
      <c r="A3" s="67" t="s">
        <v>12</v>
      </c>
      <c r="B3" s="67"/>
      <c r="C3" s="67"/>
      <c r="D3" s="67"/>
      <c r="E3" s="15" t="s">
        <v>13</v>
      </c>
      <c r="F3" s="30" t="s">
        <v>14</v>
      </c>
      <c r="G3" s="30" t="s">
        <v>15</v>
      </c>
      <c r="H3" s="17" t="s">
        <v>16</v>
      </c>
    </row>
    <row r="4" spans="1:8" x14ac:dyDescent="0.2">
      <c r="A4" s="66" t="s">
        <v>22</v>
      </c>
      <c r="B4" s="66"/>
      <c r="C4" s="66"/>
      <c r="D4" s="66"/>
      <c r="E4" s="38">
        <v>0</v>
      </c>
      <c r="F4" s="38">
        <v>32</v>
      </c>
      <c r="G4" s="38">
        <v>24</v>
      </c>
      <c r="H4" s="29">
        <f>SUM(E4:G4)</f>
        <v>56</v>
      </c>
    </row>
    <row r="5" spans="1:8" x14ac:dyDescent="0.2">
      <c r="A5" s="66" t="s">
        <v>23</v>
      </c>
      <c r="B5" s="66"/>
      <c r="C5" s="66"/>
      <c r="D5" s="66"/>
      <c r="E5" s="38">
        <v>0</v>
      </c>
      <c r="F5" s="38">
        <v>24</v>
      </c>
      <c r="G5" s="38">
        <v>18</v>
      </c>
      <c r="H5" s="29">
        <f>SUM(E5:G5)</f>
        <v>42</v>
      </c>
    </row>
    <row r="6" spans="1:8" x14ac:dyDescent="0.2">
      <c r="A6" s="66" t="s">
        <v>24</v>
      </c>
      <c r="B6" s="66"/>
      <c r="C6" s="66"/>
      <c r="D6" s="66"/>
      <c r="E6" s="38">
        <v>0</v>
      </c>
      <c r="F6" s="38">
        <v>40</v>
      </c>
      <c r="G6" s="38">
        <v>27</v>
      </c>
      <c r="H6" s="29">
        <f>SUM(E6:G6)</f>
        <v>67</v>
      </c>
    </row>
    <row r="7" spans="1:8" x14ac:dyDescent="0.2">
      <c r="A7" s="66" t="s">
        <v>25</v>
      </c>
      <c r="B7" s="66"/>
      <c r="C7" s="66"/>
      <c r="D7" s="66"/>
      <c r="E7" s="38">
        <v>0</v>
      </c>
      <c r="F7" s="38">
        <v>40</v>
      </c>
      <c r="G7" s="38">
        <v>27</v>
      </c>
      <c r="H7" s="29">
        <f t="shared" ref="H7:H10" si="0">SUM(E7:G7)</f>
        <v>67</v>
      </c>
    </row>
    <row r="8" spans="1:8" x14ac:dyDescent="0.2">
      <c r="A8" s="66" t="s">
        <v>26</v>
      </c>
      <c r="B8" s="66"/>
      <c r="C8" s="66"/>
      <c r="D8" s="66"/>
      <c r="E8" s="38">
        <v>0</v>
      </c>
      <c r="F8" s="38">
        <v>32</v>
      </c>
      <c r="G8" s="38">
        <v>21</v>
      </c>
      <c r="H8" s="29">
        <f t="shared" si="0"/>
        <v>53</v>
      </c>
    </row>
    <row r="9" spans="1:8" x14ac:dyDescent="0.2">
      <c r="A9" s="66" t="s">
        <v>27</v>
      </c>
      <c r="B9" s="66"/>
      <c r="C9" s="66"/>
      <c r="D9" s="66"/>
      <c r="E9" s="38">
        <v>0</v>
      </c>
      <c r="F9" s="38">
        <v>32</v>
      </c>
      <c r="G9" s="38">
        <v>24</v>
      </c>
      <c r="H9" s="29">
        <f t="shared" si="0"/>
        <v>56</v>
      </c>
    </row>
    <row r="10" spans="1:8" x14ac:dyDescent="0.2">
      <c r="A10" s="66" t="s">
        <v>28</v>
      </c>
      <c r="B10" s="66"/>
      <c r="C10" s="66"/>
      <c r="D10" s="66"/>
      <c r="E10" s="38">
        <v>0</v>
      </c>
      <c r="F10" s="38">
        <v>36</v>
      </c>
      <c r="G10" s="38">
        <v>27</v>
      </c>
      <c r="H10" s="29">
        <f t="shared" si="0"/>
        <v>63</v>
      </c>
    </row>
  </sheetData>
  <mergeCells count="10">
    <mergeCell ref="A7:D7"/>
    <mergeCell ref="A8:D8"/>
    <mergeCell ref="A9:D9"/>
    <mergeCell ref="A10:D10"/>
    <mergeCell ref="A6:D6"/>
    <mergeCell ref="A1:H1"/>
    <mergeCell ref="C2:G2"/>
    <mergeCell ref="A3:D3"/>
    <mergeCell ref="A4:D4"/>
    <mergeCell ref="A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C2" sqref="C2:G2"/>
    </sheetView>
  </sheetViews>
  <sheetFormatPr defaultRowHeight="12.75" x14ac:dyDescent="0.2"/>
  <sheetData>
    <row r="1" spans="1:8" ht="15.75" x14ac:dyDescent="0.25">
      <c r="A1" s="63" t="s">
        <v>0</v>
      </c>
      <c r="B1" s="63"/>
      <c r="C1" s="63"/>
      <c r="D1" s="63"/>
      <c r="E1" s="63"/>
      <c r="F1" s="63"/>
      <c r="G1" s="63"/>
      <c r="H1" s="63"/>
    </row>
    <row r="2" spans="1:8" ht="15.75" x14ac:dyDescent="0.25">
      <c r="A2" s="24"/>
      <c r="B2" s="23"/>
      <c r="C2" s="64" t="s">
        <v>9</v>
      </c>
      <c r="D2" s="64"/>
      <c r="E2" s="64"/>
      <c r="F2" s="64"/>
      <c r="G2" s="64"/>
      <c r="H2" s="22"/>
    </row>
    <row r="3" spans="1:8" ht="15" x14ac:dyDescent="0.25">
      <c r="A3" s="68" t="s">
        <v>12</v>
      </c>
      <c r="B3" s="68"/>
      <c r="C3" s="68"/>
      <c r="D3" s="68"/>
      <c r="E3" s="15" t="s">
        <v>13</v>
      </c>
      <c r="F3" s="30" t="s">
        <v>14</v>
      </c>
      <c r="G3" s="30" t="s">
        <v>15</v>
      </c>
      <c r="H3" s="17" t="s">
        <v>16</v>
      </c>
    </row>
    <row r="4" spans="1:8" x14ac:dyDescent="0.2">
      <c r="A4" s="66" t="s">
        <v>22</v>
      </c>
      <c r="B4" s="66"/>
      <c r="C4" s="66"/>
      <c r="D4" s="66"/>
      <c r="E4" s="39">
        <v>0</v>
      </c>
      <c r="F4" s="39">
        <v>35.200000000000003</v>
      </c>
      <c r="G4" s="39">
        <v>26.400000000000002</v>
      </c>
      <c r="H4" s="29">
        <f>SUM(E4:G4)</f>
        <v>61.600000000000009</v>
      </c>
    </row>
    <row r="5" spans="1:8" x14ac:dyDescent="0.2">
      <c r="A5" s="66" t="s">
        <v>23</v>
      </c>
      <c r="B5" s="66"/>
      <c r="C5" s="66"/>
      <c r="D5" s="66"/>
      <c r="E5" s="39">
        <v>0</v>
      </c>
      <c r="F5" s="39">
        <v>36</v>
      </c>
      <c r="G5" s="39">
        <v>26.400000000000002</v>
      </c>
      <c r="H5" s="29">
        <f>SUM(E5:G5)</f>
        <v>62.400000000000006</v>
      </c>
    </row>
    <row r="6" spans="1:8" x14ac:dyDescent="0.2">
      <c r="A6" s="66" t="s">
        <v>24</v>
      </c>
      <c r="B6" s="66"/>
      <c r="C6" s="66"/>
      <c r="D6" s="66"/>
      <c r="E6" s="39">
        <v>0</v>
      </c>
      <c r="F6" s="39">
        <v>35.200000000000003</v>
      </c>
      <c r="G6" s="39">
        <v>27</v>
      </c>
      <c r="H6" s="29">
        <f>SUM(E6:G6)</f>
        <v>62.2</v>
      </c>
    </row>
    <row r="7" spans="1:8" x14ac:dyDescent="0.2">
      <c r="A7" s="66" t="s">
        <v>25</v>
      </c>
      <c r="B7" s="66"/>
      <c r="C7" s="66"/>
      <c r="D7" s="66"/>
      <c r="E7" s="39">
        <v>0</v>
      </c>
      <c r="F7" s="39">
        <v>36.799999999999997</v>
      </c>
      <c r="G7" s="39">
        <v>27</v>
      </c>
      <c r="H7" s="29">
        <f t="shared" ref="H7:H10" si="0">SUM(E7:G7)</f>
        <v>63.8</v>
      </c>
    </row>
    <row r="8" spans="1:8" x14ac:dyDescent="0.2">
      <c r="A8" s="66" t="s">
        <v>26</v>
      </c>
      <c r="B8" s="66"/>
      <c r="C8" s="66"/>
      <c r="D8" s="66"/>
      <c r="E8" s="39">
        <v>0</v>
      </c>
      <c r="F8" s="39">
        <v>35.200000000000003</v>
      </c>
      <c r="G8" s="39">
        <v>26.400000000000002</v>
      </c>
      <c r="H8" s="29">
        <f t="shared" si="0"/>
        <v>61.600000000000009</v>
      </c>
    </row>
    <row r="9" spans="1:8" x14ac:dyDescent="0.2">
      <c r="A9" s="66" t="s">
        <v>27</v>
      </c>
      <c r="B9" s="66"/>
      <c r="C9" s="66"/>
      <c r="D9" s="66"/>
      <c r="E9" s="39">
        <v>0</v>
      </c>
      <c r="F9" s="39">
        <v>36</v>
      </c>
      <c r="G9" s="39">
        <v>27</v>
      </c>
      <c r="H9" s="29">
        <f t="shared" si="0"/>
        <v>63</v>
      </c>
    </row>
    <row r="10" spans="1:8" x14ac:dyDescent="0.2">
      <c r="A10" s="66" t="s">
        <v>28</v>
      </c>
      <c r="B10" s="66"/>
      <c r="C10" s="66"/>
      <c r="D10" s="66"/>
      <c r="E10" s="39">
        <v>0</v>
      </c>
      <c r="F10" s="39">
        <v>36.799999999999997</v>
      </c>
      <c r="G10" s="39">
        <v>27.599999999999998</v>
      </c>
      <c r="H10" s="29">
        <f t="shared" si="0"/>
        <v>64.399999999999991</v>
      </c>
    </row>
  </sheetData>
  <mergeCells count="10">
    <mergeCell ref="A1:H1"/>
    <mergeCell ref="C2:G2"/>
    <mergeCell ref="A3:D3"/>
    <mergeCell ref="A9:D9"/>
    <mergeCell ref="A10:D10"/>
    <mergeCell ref="A6:D6"/>
    <mergeCell ref="A5:D5"/>
    <mergeCell ref="A4:D4"/>
    <mergeCell ref="A7:D7"/>
    <mergeCell ref="A8:D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C2" sqref="C2:G2"/>
    </sheetView>
  </sheetViews>
  <sheetFormatPr defaultRowHeight="12.75" x14ac:dyDescent="0.2"/>
  <sheetData>
    <row r="1" spans="1:8" ht="15.75" x14ac:dyDescent="0.25">
      <c r="A1" s="63" t="s">
        <v>0</v>
      </c>
      <c r="B1" s="63"/>
      <c r="C1" s="63"/>
      <c r="D1" s="63"/>
      <c r="E1" s="63"/>
      <c r="F1" s="63"/>
      <c r="G1" s="63"/>
      <c r="H1" s="63"/>
    </row>
    <row r="2" spans="1:8" ht="15.75" x14ac:dyDescent="0.25">
      <c r="A2" s="27"/>
      <c r="B2" s="26"/>
      <c r="C2" s="64" t="s">
        <v>10</v>
      </c>
      <c r="D2" s="64"/>
      <c r="E2" s="64"/>
      <c r="F2" s="64"/>
      <c r="G2" s="64"/>
      <c r="H2" s="25"/>
    </row>
    <row r="3" spans="1:8" ht="15" x14ac:dyDescent="0.25">
      <c r="A3" s="69" t="s">
        <v>12</v>
      </c>
      <c r="B3" s="69"/>
      <c r="C3" s="69"/>
      <c r="D3" s="69"/>
      <c r="E3" s="15" t="s">
        <v>13</v>
      </c>
      <c r="F3" s="30" t="s">
        <v>14</v>
      </c>
      <c r="G3" s="30" t="s">
        <v>15</v>
      </c>
      <c r="H3" s="17" t="s">
        <v>16</v>
      </c>
    </row>
    <row r="4" spans="1:8" x14ac:dyDescent="0.2">
      <c r="A4" s="66" t="s">
        <v>22</v>
      </c>
      <c r="B4" s="66"/>
      <c r="C4" s="66"/>
      <c r="D4" s="66"/>
      <c r="E4" s="40">
        <v>0</v>
      </c>
      <c r="F4" s="40">
        <v>24</v>
      </c>
      <c r="G4" s="40">
        <v>18</v>
      </c>
      <c r="H4" s="29">
        <f>SUM(E4:G4)</f>
        <v>42</v>
      </c>
    </row>
    <row r="5" spans="1:8" x14ac:dyDescent="0.2">
      <c r="A5" s="66" t="s">
        <v>23</v>
      </c>
      <c r="B5" s="66"/>
      <c r="C5" s="66"/>
      <c r="D5" s="66"/>
      <c r="E5" s="40">
        <v>0</v>
      </c>
      <c r="F5" s="40">
        <v>34</v>
      </c>
      <c r="G5" s="40">
        <v>21</v>
      </c>
      <c r="H5" s="29">
        <f>SUM(E5:G5)</f>
        <v>55</v>
      </c>
    </row>
    <row r="6" spans="1:8" x14ac:dyDescent="0.2">
      <c r="A6" s="66" t="s">
        <v>24</v>
      </c>
      <c r="B6" s="66"/>
      <c r="C6" s="66"/>
      <c r="D6" s="66"/>
      <c r="E6" s="40">
        <v>0</v>
      </c>
      <c r="F6" s="40">
        <v>32</v>
      </c>
      <c r="G6" s="40">
        <v>21</v>
      </c>
      <c r="H6" s="29">
        <f>SUM(E6:G6)</f>
        <v>53</v>
      </c>
    </row>
    <row r="7" spans="1:8" x14ac:dyDescent="0.2">
      <c r="A7" s="66" t="s">
        <v>25</v>
      </c>
      <c r="B7" s="66"/>
      <c r="C7" s="66"/>
      <c r="D7" s="66"/>
      <c r="E7" s="40">
        <v>0</v>
      </c>
      <c r="F7" s="40">
        <v>24</v>
      </c>
      <c r="G7" s="40">
        <v>18</v>
      </c>
      <c r="H7" s="29">
        <f t="shared" ref="H7:H10" si="0">SUM(E7:G7)</f>
        <v>42</v>
      </c>
    </row>
    <row r="8" spans="1:8" x14ac:dyDescent="0.2">
      <c r="A8" s="66" t="s">
        <v>26</v>
      </c>
      <c r="B8" s="66"/>
      <c r="C8" s="66"/>
      <c r="D8" s="66"/>
      <c r="E8" s="40">
        <v>0</v>
      </c>
      <c r="F8" s="40">
        <v>20</v>
      </c>
      <c r="G8" s="40">
        <v>18</v>
      </c>
      <c r="H8" s="29">
        <f t="shared" si="0"/>
        <v>38</v>
      </c>
    </row>
    <row r="9" spans="1:8" x14ac:dyDescent="0.2">
      <c r="A9" s="66" t="s">
        <v>27</v>
      </c>
      <c r="B9" s="66"/>
      <c r="C9" s="66"/>
      <c r="D9" s="66"/>
      <c r="E9" s="40">
        <v>0</v>
      </c>
      <c r="F9" s="40">
        <v>36</v>
      </c>
      <c r="G9" s="40">
        <v>21</v>
      </c>
      <c r="H9" s="29">
        <f t="shared" si="0"/>
        <v>57</v>
      </c>
    </row>
    <row r="10" spans="1:8" x14ac:dyDescent="0.2">
      <c r="A10" s="66" t="s">
        <v>28</v>
      </c>
      <c r="B10" s="66"/>
      <c r="C10" s="66"/>
      <c r="D10" s="66"/>
      <c r="E10" s="40">
        <v>0</v>
      </c>
      <c r="F10" s="40">
        <v>28</v>
      </c>
      <c r="G10" s="40">
        <v>18</v>
      </c>
      <c r="H10" s="29">
        <f t="shared" si="0"/>
        <v>46</v>
      </c>
    </row>
  </sheetData>
  <mergeCells count="10">
    <mergeCell ref="A1:H1"/>
    <mergeCell ref="C2:G2"/>
    <mergeCell ref="A3:D3"/>
    <mergeCell ref="A9:D9"/>
    <mergeCell ref="A10:D10"/>
    <mergeCell ref="A6:D6"/>
    <mergeCell ref="A5:D5"/>
    <mergeCell ref="A4:D4"/>
    <mergeCell ref="A7:D7"/>
    <mergeCell ref="A8:D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
  <sheetViews>
    <sheetView workbookViewId="0">
      <selection activeCell="E30" sqref="E30"/>
    </sheetView>
  </sheetViews>
  <sheetFormatPr defaultRowHeight="12.75" x14ac:dyDescent="0.2"/>
  <sheetData>
    <row r="1" spans="1:8" ht="15.75" x14ac:dyDescent="0.25">
      <c r="A1" s="63" t="s">
        <v>0</v>
      </c>
      <c r="B1" s="63"/>
      <c r="C1" s="63"/>
      <c r="D1" s="63"/>
      <c r="E1" s="63"/>
      <c r="F1" s="63"/>
      <c r="G1" s="63"/>
      <c r="H1" s="63"/>
    </row>
    <row r="2" spans="1:8" ht="15.75" x14ac:dyDescent="0.25">
      <c r="A2" s="14"/>
      <c r="B2" s="13"/>
      <c r="C2" s="64" t="s">
        <v>11</v>
      </c>
      <c r="D2" s="64"/>
      <c r="E2" s="64"/>
      <c r="F2" s="64"/>
      <c r="G2" s="64"/>
      <c r="H2" s="12"/>
    </row>
    <row r="3" spans="1:8" ht="15" x14ac:dyDescent="0.25">
      <c r="A3" s="65" t="s">
        <v>12</v>
      </c>
      <c r="B3" s="65"/>
      <c r="C3" s="65"/>
      <c r="D3" s="65"/>
      <c r="E3" s="15" t="s">
        <v>13</v>
      </c>
      <c r="F3" s="30" t="s">
        <v>14</v>
      </c>
      <c r="G3" s="30" t="s">
        <v>15</v>
      </c>
      <c r="H3" s="17" t="s">
        <v>16</v>
      </c>
    </row>
    <row r="4" spans="1:8" x14ac:dyDescent="0.2">
      <c r="A4" s="66" t="s">
        <v>22</v>
      </c>
      <c r="B4" s="66"/>
      <c r="C4" s="66"/>
      <c r="D4" s="66"/>
      <c r="E4" s="37">
        <v>15</v>
      </c>
      <c r="F4" s="37">
        <v>40</v>
      </c>
      <c r="G4" s="37">
        <v>30</v>
      </c>
      <c r="H4" s="29">
        <f>SUM(F4:G4)</f>
        <v>70</v>
      </c>
    </row>
    <row r="5" spans="1:8" x14ac:dyDescent="0.2">
      <c r="A5" s="66" t="s">
        <v>23</v>
      </c>
      <c r="B5" s="66"/>
      <c r="C5" s="66"/>
      <c r="D5" s="66"/>
      <c r="E5" s="37">
        <v>27</v>
      </c>
      <c r="F5" s="37">
        <v>35.200000000000003</v>
      </c>
      <c r="G5" s="37">
        <v>30</v>
      </c>
      <c r="H5" s="29">
        <f>SUM(F5:G5)</f>
        <v>65.2</v>
      </c>
    </row>
    <row r="6" spans="1:8" x14ac:dyDescent="0.2">
      <c r="A6" s="66" t="s">
        <v>24</v>
      </c>
      <c r="B6" s="66"/>
      <c r="C6" s="66"/>
      <c r="D6" s="66"/>
      <c r="E6" s="37">
        <v>26.400000000000002</v>
      </c>
      <c r="F6" s="37">
        <v>40</v>
      </c>
      <c r="G6" s="37">
        <v>30</v>
      </c>
      <c r="H6" s="29">
        <f>SUM(F6:G6)</f>
        <v>70</v>
      </c>
    </row>
    <row r="7" spans="1:8" x14ac:dyDescent="0.2">
      <c r="A7" s="66" t="s">
        <v>25</v>
      </c>
      <c r="B7" s="66"/>
      <c r="C7" s="66"/>
      <c r="D7" s="66"/>
      <c r="E7" s="37">
        <v>20.399999999999999</v>
      </c>
      <c r="F7" s="37">
        <v>40</v>
      </c>
      <c r="G7" s="37">
        <v>30</v>
      </c>
      <c r="H7" s="29">
        <f t="shared" ref="H7:H10" si="0">SUM(F7:G7)</f>
        <v>70</v>
      </c>
    </row>
    <row r="8" spans="1:8" x14ac:dyDescent="0.2">
      <c r="A8" s="66" t="s">
        <v>26</v>
      </c>
      <c r="B8" s="66"/>
      <c r="C8" s="66"/>
      <c r="D8" s="66"/>
      <c r="E8" s="37">
        <v>9</v>
      </c>
      <c r="F8" s="37">
        <v>27.2</v>
      </c>
      <c r="G8" s="37">
        <v>26.400000000000002</v>
      </c>
      <c r="H8" s="29">
        <f t="shared" si="0"/>
        <v>53.6</v>
      </c>
    </row>
    <row r="9" spans="1:8" x14ac:dyDescent="0.2">
      <c r="A9" s="66" t="s">
        <v>27</v>
      </c>
      <c r="B9" s="66"/>
      <c r="C9" s="66"/>
      <c r="D9" s="66"/>
      <c r="E9" s="37">
        <v>30</v>
      </c>
      <c r="F9" s="37">
        <v>40</v>
      </c>
      <c r="G9" s="37">
        <v>26.400000000000002</v>
      </c>
      <c r="H9" s="29">
        <f t="shared" si="0"/>
        <v>66.400000000000006</v>
      </c>
    </row>
    <row r="10" spans="1:8" x14ac:dyDescent="0.2">
      <c r="A10" s="66" t="s">
        <v>28</v>
      </c>
      <c r="B10" s="66"/>
      <c r="C10" s="66"/>
      <c r="D10" s="66"/>
      <c r="E10" s="37">
        <v>21</v>
      </c>
      <c r="F10" s="37">
        <v>40</v>
      </c>
      <c r="G10" s="37">
        <v>30</v>
      </c>
      <c r="H10" s="29">
        <f t="shared" si="0"/>
        <v>70</v>
      </c>
    </row>
  </sheetData>
  <mergeCells count="10">
    <mergeCell ref="A7:D7"/>
    <mergeCell ref="A8:D8"/>
    <mergeCell ref="A9:D9"/>
    <mergeCell ref="A10:D10"/>
    <mergeCell ref="A6:D6"/>
    <mergeCell ref="A1:H1"/>
    <mergeCell ref="C2:G2"/>
    <mergeCell ref="A3:D3"/>
    <mergeCell ref="A4:D4"/>
    <mergeCell ref="A5:D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J6" sqref="J6"/>
    </sheetView>
  </sheetViews>
  <sheetFormatPr defaultRowHeight="15" x14ac:dyDescent="0.2"/>
  <cols>
    <col min="1" max="1" width="42.5703125" style="1" customWidth="1"/>
    <col min="2" max="11" width="7.5703125" style="1" customWidth="1"/>
    <col min="12" max="12" width="10.42578125" style="1" bestFit="1" customWidth="1"/>
    <col min="13" max="14" width="14.85546875" style="1" customWidth="1"/>
    <col min="15" max="16384" width="9.140625" style="1"/>
  </cols>
  <sheetData>
    <row r="1" spans="1:12" ht="15.75" x14ac:dyDescent="0.25">
      <c r="A1" s="70" t="s">
        <v>17</v>
      </c>
      <c r="B1" s="70"/>
      <c r="C1" s="70"/>
      <c r="D1" s="70"/>
      <c r="E1" s="70"/>
      <c r="F1" s="70"/>
      <c r="G1" s="70"/>
      <c r="H1" s="70"/>
      <c r="I1" s="70"/>
      <c r="J1" s="70"/>
      <c r="K1" s="70"/>
      <c r="L1" s="70"/>
    </row>
    <row r="2" spans="1:12" ht="26.25" customHeight="1" x14ac:dyDescent="0.2">
      <c r="A2" s="71" t="s">
        <v>21</v>
      </c>
      <c r="B2" s="71"/>
      <c r="C2" s="71"/>
      <c r="D2" s="71"/>
      <c r="E2" s="71"/>
      <c r="F2" s="71"/>
      <c r="G2" s="71"/>
      <c r="H2" s="71"/>
      <c r="I2" s="71"/>
      <c r="J2" s="71"/>
      <c r="K2" s="71"/>
      <c r="L2" s="71"/>
    </row>
    <row r="3" spans="1:12" ht="15.75" thickBot="1" x14ac:dyDescent="0.25">
      <c r="I3" s="2"/>
      <c r="J3" s="2"/>
      <c r="K3" s="2"/>
      <c r="L3" s="2"/>
    </row>
    <row r="4" spans="1:12" s="7" customFormat="1" ht="124.5" customHeight="1" thickBot="1" x14ac:dyDescent="0.25">
      <c r="A4" s="3" t="s">
        <v>1</v>
      </c>
      <c r="B4" s="4" t="s">
        <v>5</v>
      </c>
      <c r="C4" s="4" t="s">
        <v>6</v>
      </c>
      <c r="D4" s="4" t="s">
        <v>7</v>
      </c>
      <c r="E4" s="4" t="s">
        <v>8</v>
      </c>
      <c r="F4" s="4" t="s">
        <v>9</v>
      </c>
      <c r="G4" s="4" t="s">
        <v>10</v>
      </c>
      <c r="H4" s="11" t="s">
        <v>11</v>
      </c>
      <c r="I4" s="5" t="s">
        <v>2</v>
      </c>
      <c r="J4" s="6" t="s">
        <v>4</v>
      </c>
    </row>
    <row r="5" spans="1:12" ht="16.5" customHeight="1" x14ac:dyDescent="0.2">
      <c r="A5" s="8" t="str">
        <f>'7'!A4:D4</f>
        <v>AECOM</v>
      </c>
      <c r="B5" s="9">
        <f>'1'!H4</f>
        <v>52</v>
      </c>
      <c r="C5" s="9">
        <f>'2'!H4</f>
        <v>42</v>
      </c>
      <c r="D5" s="9">
        <f>'3'!H4</f>
        <v>42</v>
      </c>
      <c r="E5" s="9">
        <f>'4'!H4</f>
        <v>56</v>
      </c>
      <c r="F5" s="9">
        <f>'5'!H4</f>
        <v>61.600000000000009</v>
      </c>
      <c r="G5" s="9">
        <f>'6'!H4</f>
        <v>42</v>
      </c>
      <c r="H5" s="9">
        <f>'7'!H4</f>
        <v>70</v>
      </c>
      <c r="I5" s="9">
        <f>AVERAGE(B5:H5)</f>
        <v>52.228571428571435</v>
      </c>
      <c r="J5" s="10">
        <f>RANK(I5,$I$5:$I$11,0)</f>
        <v>6</v>
      </c>
    </row>
    <row r="6" spans="1:12" ht="16.5" customHeight="1" x14ac:dyDescent="0.2">
      <c r="A6" s="8" t="str">
        <f>'7'!A5:D5</f>
        <v>Ayers Saint Gross</v>
      </c>
      <c r="B6" s="9">
        <f>'1'!H5</f>
        <v>64</v>
      </c>
      <c r="C6" s="9">
        <f>'2'!H5</f>
        <v>38</v>
      </c>
      <c r="D6" s="9">
        <f>'3'!H5</f>
        <v>56</v>
      </c>
      <c r="E6" s="9">
        <f>'4'!H5</f>
        <v>42</v>
      </c>
      <c r="F6" s="9">
        <f>'5'!H5</f>
        <v>62.400000000000006</v>
      </c>
      <c r="G6" s="9">
        <f>'6'!H5</f>
        <v>55</v>
      </c>
      <c r="H6" s="9">
        <f>'7'!H5</f>
        <v>65.2</v>
      </c>
      <c r="I6" s="9">
        <f>AVERAGE(B6:H6)</f>
        <v>54.657142857142851</v>
      </c>
      <c r="J6" s="10">
        <f t="shared" ref="J6:J11" si="0">RANK(I6,$I$5:$I$11,0)</f>
        <v>5</v>
      </c>
    </row>
    <row r="7" spans="1:12" ht="16.5" customHeight="1" x14ac:dyDescent="0.2">
      <c r="A7" s="8" t="str">
        <f>'7'!A6:D6</f>
        <v>Dumont Janks</v>
      </c>
      <c r="B7" s="9">
        <f>'1'!H6</f>
        <v>64</v>
      </c>
      <c r="C7" s="9">
        <f>'2'!H6</f>
        <v>36</v>
      </c>
      <c r="D7" s="9">
        <f>'3'!H6</f>
        <v>64</v>
      </c>
      <c r="E7" s="9">
        <f>'4'!H6</f>
        <v>67</v>
      </c>
      <c r="F7" s="9">
        <f>'5'!H6</f>
        <v>62.2</v>
      </c>
      <c r="G7" s="9">
        <f>'6'!H6</f>
        <v>53</v>
      </c>
      <c r="H7" s="9">
        <f>'7'!H6</f>
        <v>70</v>
      </c>
      <c r="I7" s="9">
        <f>AVERAGE(B7:H7)</f>
        <v>59.457142857142856</v>
      </c>
      <c r="J7" s="10">
        <f t="shared" si="0"/>
        <v>3</v>
      </c>
    </row>
    <row r="8" spans="1:12" x14ac:dyDescent="0.2">
      <c r="A8" s="8" t="str">
        <f>'7'!A7:D7</f>
        <v>Hellmuth, Obata &amp; Kassabaum</v>
      </c>
      <c r="B8" s="9">
        <f>'1'!H7</f>
        <v>52</v>
      </c>
      <c r="C8" s="9">
        <f>'2'!H7</f>
        <v>62</v>
      </c>
      <c r="D8" s="9">
        <f>'3'!H7</f>
        <v>62</v>
      </c>
      <c r="E8" s="9">
        <f>'4'!H7</f>
        <v>67</v>
      </c>
      <c r="F8" s="9">
        <f>'5'!H7</f>
        <v>63.8</v>
      </c>
      <c r="G8" s="9">
        <f>'6'!H7</f>
        <v>42</v>
      </c>
      <c r="H8" s="9">
        <f>'7'!H7</f>
        <v>70</v>
      </c>
      <c r="I8" s="9">
        <f t="shared" ref="I8:I11" si="1">AVERAGE(B8:H8)</f>
        <v>59.828571428571429</v>
      </c>
      <c r="J8" s="10">
        <f t="shared" si="0"/>
        <v>2</v>
      </c>
    </row>
    <row r="9" spans="1:12" x14ac:dyDescent="0.2">
      <c r="A9" s="8" t="str">
        <f>'7'!A8:D8</f>
        <v>Newmark Grubb Knight Frank</v>
      </c>
      <c r="B9" s="9">
        <f>'1'!H8</f>
        <v>42</v>
      </c>
      <c r="C9" s="9">
        <f>'2'!H8</f>
        <v>56</v>
      </c>
      <c r="D9" s="9">
        <f>'3'!H8</f>
        <v>42</v>
      </c>
      <c r="E9" s="9">
        <f>'4'!H8</f>
        <v>53</v>
      </c>
      <c r="F9" s="9">
        <f>'5'!H8</f>
        <v>61.600000000000009</v>
      </c>
      <c r="G9" s="9">
        <f>'6'!H8</f>
        <v>38</v>
      </c>
      <c r="H9" s="9">
        <f>'7'!H8</f>
        <v>53.6</v>
      </c>
      <c r="I9" s="9">
        <f t="shared" si="1"/>
        <v>49.457142857142863</v>
      </c>
      <c r="J9" s="10">
        <f t="shared" si="0"/>
        <v>7</v>
      </c>
    </row>
    <row r="10" spans="1:12" x14ac:dyDescent="0.2">
      <c r="A10" s="8" t="str">
        <f>'7'!A9:D9</f>
        <v>Paulien &amp; Associates</v>
      </c>
      <c r="B10" s="9">
        <f>'1'!H9</f>
        <v>64</v>
      </c>
      <c r="C10" s="9">
        <f>'2'!H9</f>
        <v>36</v>
      </c>
      <c r="D10" s="9">
        <f>'3'!H9</f>
        <v>56</v>
      </c>
      <c r="E10" s="9">
        <f>'4'!H9</f>
        <v>56</v>
      </c>
      <c r="F10" s="9">
        <f>'5'!H9</f>
        <v>63</v>
      </c>
      <c r="G10" s="9">
        <f>'6'!H9</f>
        <v>57</v>
      </c>
      <c r="H10" s="9">
        <f>'7'!H9</f>
        <v>66.400000000000006</v>
      </c>
      <c r="I10" s="9">
        <f t="shared" si="1"/>
        <v>56.914285714285711</v>
      </c>
      <c r="J10" s="10">
        <f t="shared" si="0"/>
        <v>4</v>
      </c>
    </row>
    <row r="11" spans="1:12" x14ac:dyDescent="0.2">
      <c r="A11" s="8" t="str">
        <f>'7'!A10:D10</f>
        <v>Shepley Bulfinch</v>
      </c>
      <c r="B11" s="9">
        <f>'1'!H10</f>
        <v>56</v>
      </c>
      <c r="C11" s="9">
        <f>'2'!H10</f>
        <v>70</v>
      </c>
      <c r="D11" s="9">
        <f>'3'!H10</f>
        <v>70</v>
      </c>
      <c r="E11" s="9">
        <f>'4'!H10</f>
        <v>63</v>
      </c>
      <c r="F11" s="9">
        <f>'5'!H10</f>
        <v>64.399999999999991</v>
      </c>
      <c r="G11" s="9">
        <f>'6'!H10</f>
        <v>46</v>
      </c>
      <c r="H11" s="9">
        <f>'7'!H10</f>
        <v>70</v>
      </c>
      <c r="I11" s="9">
        <f t="shared" si="1"/>
        <v>62.771428571428565</v>
      </c>
      <c r="J11" s="10">
        <f t="shared" si="0"/>
        <v>1</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30" sqref="C30"/>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70" t="s">
        <v>18</v>
      </c>
      <c r="B1" s="70"/>
      <c r="C1" s="70"/>
      <c r="D1" s="70"/>
    </row>
    <row r="2" spans="1:4" ht="48.75" customHeight="1" x14ac:dyDescent="0.2">
      <c r="A2" s="71" t="str">
        <f>Technical!A2</f>
        <v>RFP730-16156 Campus Space Utilization Study &amp; Best Practice Evaluation</v>
      </c>
      <c r="B2" s="71"/>
      <c r="C2" s="71"/>
      <c r="D2" s="71"/>
    </row>
    <row r="3" spans="1:4" ht="15.75" thickBot="1" x14ac:dyDescent="0.25">
      <c r="B3" s="2"/>
      <c r="C3" s="2"/>
    </row>
    <row r="4" spans="1:4" s="7" customFormat="1" ht="124.5" customHeight="1" thickBot="1" x14ac:dyDescent="0.25">
      <c r="A4" s="3" t="s">
        <v>1</v>
      </c>
      <c r="B4" s="11" t="s">
        <v>11</v>
      </c>
      <c r="C4" s="5" t="s">
        <v>19</v>
      </c>
      <c r="D4" s="6" t="s">
        <v>4</v>
      </c>
    </row>
    <row r="5" spans="1:4" ht="16.5" customHeight="1" x14ac:dyDescent="0.2">
      <c r="A5" s="8" t="str">
        <f>'7'!A4:D4</f>
        <v>AECOM</v>
      </c>
      <c r="B5" s="9">
        <f>'7'!E4</f>
        <v>15</v>
      </c>
      <c r="C5" s="9">
        <f>AVERAGE(B5)</f>
        <v>15</v>
      </c>
      <c r="D5" s="10">
        <f t="shared" ref="D5:D11" si="0">RANK(C5,$C$5:$C$11,0)</f>
        <v>6</v>
      </c>
    </row>
    <row r="6" spans="1:4" ht="16.5" customHeight="1" x14ac:dyDescent="0.2">
      <c r="A6" s="8" t="str">
        <f>'7'!A5:D5</f>
        <v>Ayers Saint Gross</v>
      </c>
      <c r="B6" s="9">
        <f>'7'!E5</f>
        <v>27</v>
      </c>
      <c r="C6" s="9">
        <f t="shared" ref="C6:C7" si="1">AVERAGE(B6)</f>
        <v>27</v>
      </c>
      <c r="D6" s="10">
        <f t="shared" si="0"/>
        <v>2</v>
      </c>
    </row>
    <row r="7" spans="1:4" ht="16.5" customHeight="1" x14ac:dyDescent="0.2">
      <c r="A7" s="8" t="str">
        <f>'7'!A6:D6</f>
        <v>Dumont Janks</v>
      </c>
      <c r="B7" s="9">
        <f>'7'!E6</f>
        <v>26.400000000000002</v>
      </c>
      <c r="C7" s="9">
        <f t="shared" si="1"/>
        <v>26.400000000000002</v>
      </c>
      <c r="D7" s="10">
        <f t="shared" si="0"/>
        <v>3</v>
      </c>
    </row>
    <row r="8" spans="1:4" x14ac:dyDescent="0.2">
      <c r="A8" s="8" t="str">
        <f>'7'!A7:D7</f>
        <v>Hellmuth, Obata &amp; Kassabaum</v>
      </c>
      <c r="B8" s="9">
        <f>'7'!E7</f>
        <v>20.399999999999999</v>
      </c>
      <c r="C8" s="9">
        <f t="shared" ref="C8:C11" si="2">AVERAGE(B8)</f>
        <v>20.399999999999999</v>
      </c>
      <c r="D8" s="10">
        <f t="shared" si="0"/>
        <v>5</v>
      </c>
    </row>
    <row r="9" spans="1:4" x14ac:dyDescent="0.2">
      <c r="A9" s="8" t="str">
        <f>'7'!A8:D8</f>
        <v>Newmark Grubb Knight Frank</v>
      </c>
      <c r="B9" s="9">
        <f>'7'!E8</f>
        <v>9</v>
      </c>
      <c r="C9" s="9">
        <f t="shared" si="2"/>
        <v>9</v>
      </c>
      <c r="D9" s="10">
        <f t="shared" si="0"/>
        <v>7</v>
      </c>
    </row>
    <row r="10" spans="1:4" x14ac:dyDescent="0.2">
      <c r="A10" s="8" t="str">
        <f>'7'!A9:D9</f>
        <v>Paulien &amp; Associates</v>
      </c>
      <c r="B10" s="9">
        <f>'7'!E9</f>
        <v>30</v>
      </c>
      <c r="C10" s="9">
        <f t="shared" si="2"/>
        <v>30</v>
      </c>
      <c r="D10" s="10">
        <f t="shared" si="0"/>
        <v>1</v>
      </c>
    </row>
    <row r="11" spans="1:4" x14ac:dyDescent="0.2">
      <c r="A11" s="8" t="str">
        <f>'7'!A10:D10</f>
        <v>Shepley Bulfinch</v>
      </c>
      <c r="B11" s="9">
        <f>'7'!E10</f>
        <v>21</v>
      </c>
      <c r="C11" s="9">
        <f t="shared" si="2"/>
        <v>21</v>
      </c>
      <c r="D11" s="10">
        <f t="shared" si="0"/>
        <v>4</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2017-06-15T14:16:46Z</dcterms:modified>
</cp:coreProperties>
</file>