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90" yWindow="105" windowWidth="17115" windowHeight="9855" activeTab="10"/>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Matrix" sheetId="12" r:id="rId11"/>
  </sheets>
  <externalReferences>
    <externalReference r:id="rId12"/>
  </externalReferences>
  <calcPr calcId="145621"/>
</workbook>
</file>

<file path=xl/calcChain.xml><?xml version="1.0" encoding="utf-8"?>
<calcChain xmlns="http://schemas.openxmlformats.org/spreadsheetml/2006/main">
  <c r="N14" i="12" l="1"/>
  <c r="K14" i="12"/>
  <c r="O14" i="12" s="1"/>
  <c r="H14" i="12"/>
  <c r="E14" i="12"/>
  <c r="B14" i="12"/>
  <c r="O13" i="12"/>
  <c r="N13" i="12"/>
  <c r="K13" i="12"/>
  <c r="H13" i="12"/>
  <c r="E13" i="12"/>
  <c r="B13" i="12"/>
  <c r="N12" i="12"/>
  <c r="O12" i="12" s="1"/>
  <c r="K12" i="12"/>
  <c r="H12" i="12"/>
  <c r="E12" i="12"/>
  <c r="B12" i="12"/>
  <c r="N11" i="12"/>
  <c r="O11" i="12" s="1"/>
  <c r="K11" i="12"/>
  <c r="H11" i="12"/>
  <c r="E11" i="12"/>
  <c r="B11" i="12"/>
  <c r="N10" i="12"/>
  <c r="K10" i="12"/>
  <c r="O10" i="12" s="1"/>
  <c r="H10" i="12"/>
  <c r="E10" i="12"/>
  <c r="B10" i="12"/>
  <c r="O9" i="12"/>
  <c r="N9" i="12"/>
  <c r="K9" i="12"/>
  <c r="H9" i="12"/>
  <c r="E9" i="12"/>
  <c r="B9" i="12"/>
  <c r="N8" i="12"/>
  <c r="O8" i="12" s="1"/>
  <c r="K8" i="12"/>
  <c r="H8" i="12"/>
  <c r="E8" i="12"/>
  <c r="B8" i="12"/>
  <c r="E1" i="12"/>
  <c r="I5" i="11" l="1"/>
  <c r="I6" i="11"/>
  <c r="I7" i="11"/>
  <c r="I8" i="11"/>
  <c r="I9" i="11"/>
  <c r="I10" i="11"/>
  <c r="I4" i="11"/>
  <c r="A8" i="7" l="1"/>
  <c r="B8" i="7"/>
  <c r="C8" i="7"/>
  <c r="D8" i="7"/>
  <c r="E8" i="7"/>
  <c r="F8" i="7"/>
  <c r="G8" i="7"/>
  <c r="H8" i="7"/>
  <c r="J8" i="7"/>
  <c r="A9" i="7"/>
  <c r="B9" i="7"/>
  <c r="C9" i="7"/>
  <c r="D9" i="7"/>
  <c r="E9" i="7"/>
  <c r="F9" i="7"/>
  <c r="G9" i="7"/>
  <c r="H9" i="7"/>
  <c r="J9" i="7"/>
  <c r="A10" i="7"/>
  <c r="B10" i="7"/>
  <c r="C10" i="7"/>
  <c r="D10" i="7"/>
  <c r="E10" i="7"/>
  <c r="F10" i="7"/>
  <c r="G10" i="7"/>
  <c r="H10" i="7"/>
  <c r="J10" i="7"/>
  <c r="A11" i="7"/>
  <c r="B11" i="7"/>
  <c r="C11" i="7"/>
  <c r="D11" i="7"/>
  <c r="E11" i="7"/>
  <c r="F11" i="7"/>
  <c r="G11" i="7"/>
  <c r="H11" i="7"/>
  <c r="J11" i="7"/>
  <c r="D6" i="6"/>
  <c r="D7" i="6"/>
  <c r="D8" i="6"/>
  <c r="D9" i="6"/>
  <c r="D10" i="6"/>
  <c r="D11" i="6"/>
  <c r="D5" i="6"/>
  <c r="A8" i="6"/>
  <c r="B8" i="6"/>
  <c r="C8" i="6"/>
  <c r="A9" i="6"/>
  <c r="B9" i="6"/>
  <c r="C9" i="6" s="1"/>
  <c r="A10" i="6"/>
  <c r="B10" i="6"/>
  <c r="C10" i="6"/>
  <c r="A11" i="6"/>
  <c r="B11" i="6"/>
  <c r="C11" i="6" s="1"/>
  <c r="A8" i="1"/>
  <c r="B8" i="1"/>
  <c r="C8" i="1"/>
  <c r="D8" i="1"/>
  <c r="I8" i="1" s="1"/>
  <c r="E8" i="1"/>
  <c r="F8" i="1"/>
  <c r="G8" i="1"/>
  <c r="H8" i="1"/>
  <c r="A9" i="1"/>
  <c r="B9" i="1"/>
  <c r="I9" i="1" s="1"/>
  <c r="C9" i="1"/>
  <c r="D9" i="1"/>
  <c r="E9" i="1"/>
  <c r="F9" i="1"/>
  <c r="G9" i="1"/>
  <c r="H9" i="1"/>
  <c r="A10" i="1"/>
  <c r="B10" i="1"/>
  <c r="I10" i="1" s="1"/>
  <c r="C10" i="1"/>
  <c r="D10" i="1"/>
  <c r="E10" i="1"/>
  <c r="F10" i="1"/>
  <c r="G10" i="1"/>
  <c r="H10" i="1"/>
  <c r="A11" i="1"/>
  <c r="B11" i="1"/>
  <c r="I11" i="1" s="1"/>
  <c r="C11" i="1"/>
  <c r="D11" i="1"/>
  <c r="E11" i="1"/>
  <c r="F11" i="1"/>
  <c r="G11" i="1"/>
  <c r="H11" i="1"/>
  <c r="I10" i="7" l="1"/>
  <c r="K10" i="7" s="1"/>
  <c r="I11" i="7"/>
  <c r="K11" i="7" s="1"/>
  <c r="I8" i="7"/>
  <c r="K8" i="7" s="1"/>
  <c r="I9" i="7"/>
  <c r="K9" i="7" s="1"/>
  <c r="I5" i="10"/>
  <c r="I6" i="10"/>
  <c r="I7" i="10"/>
  <c r="I8" i="10"/>
  <c r="I9" i="10"/>
  <c r="I10" i="10"/>
  <c r="I4" i="10"/>
  <c r="I5" i="9"/>
  <c r="I6" i="9"/>
  <c r="I7" i="9"/>
  <c r="I8" i="9"/>
  <c r="I9" i="9"/>
  <c r="I10" i="9"/>
  <c r="I4" i="9"/>
  <c r="I5" i="5"/>
  <c r="I6" i="5"/>
  <c r="I7" i="5"/>
  <c r="I8" i="5"/>
  <c r="I9" i="5"/>
  <c r="I10" i="5"/>
  <c r="I4" i="5"/>
  <c r="I5" i="4"/>
  <c r="I6" i="4"/>
  <c r="I7" i="4"/>
  <c r="I8" i="4"/>
  <c r="I9" i="4"/>
  <c r="I10" i="4"/>
  <c r="I4" i="4"/>
  <c r="I5" i="3"/>
  <c r="I6" i="3"/>
  <c r="I7" i="3"/>
  <c r="I8" i="3"/>
  <c r="I9" i="3"/>
  <c r="I10" i="3"/>
  <c r="I4" i="3"/>
  <c r="I5" i="2"/>
  <c r="I6" i="2"/>
  <c r="I7" i="2"/>
  <c r="I8" i="2"/>
  <c r="I9" i="2"/>
  <c r="I10" i="2"/>
  <c r="I4" i="2"/>
  <c r="A2" i="7" l="1"/>
  <c r="A2" i="6"/>
  <c r="B7" i="6" l="1"/>
  <c r="B6" i="6"/>
  <c r="B5" i="6"/>
  <c r="H4" i="7" l="1"/>
  <c r="C4" i="7"/>
  <c r="D4" i="7"/>
  <c r="E4" i="7"/>
  <c r="F4" i="7"/>
  <c r="G4" i="7"/>
  <c r="B4" i="7"/>
  <c r="G6" i="1" l="1"/>
  <c r="G6" i="7" s="1"/>
  <c r="G7" i="1"/>
  <c r="G7" i="7" s="1"/>
  <c r="G5" i="1"/>
  <c r="G5" i="7" s="1"/>
  <c r="F6" i="1" l="1"/>
  <c r="F6" i="7" s="1"/>
  <c r="F7" i="1"/>
  <c r="F7" i="7" s="1"/>
  <c r="F5" i="1"/>
  <c r="F5" i="7" s="1"/>
  <c r="E6" i="1" l="1"/>
  <c r="E6" i="7" s="1"/>
  <c r="E7" i="1"/>
  <c r="E7" i="7" s="1"/>
  <c r="E5" i="1"/>
  <c r="E5" i="7" s="1"/>
  <c r="C7" i="6" l="1"/>
  <c r="J7" i="7" s="1"/>
  <c r="C6" i="6"/>
  <c r="J6" i="7" s="1"/>
  <c r="C5" i="6"/>
  <c r="A7" i="7"/>
  <c r="A6" i="7"/>
  <c r="A5" i="7"/>
  <c r="A7" i="6"/>
  <c r="A6" i="6"/>
  <c r="A5" i="6"/>
  <c r="J5" i="7" l="1"/>
  <c r="H6" i="1" l="1"/>
  <c r="H6" i="7" s="1"/>
  <c r="H7" i="1"/>
  <c r="H7" i="7" s="1"/>
  <c r="H5" i="1"/>
  <c r="H5" i="7" s="1"/>
  <c r="D6" i="1"/>
  <c r="D6" i="7" s="1"/>
  <c r="D7" i="1"/>
  <c r="D7" i="7" s="1"/>
  <c r="D5" i="1"/>
  <c r="D5" i="7" s="1"/>
  <c r="C6" i="1"/>
  <c r="C6" i="7" s="1"/>
  <c r="C7" i="1"/>
  <c r="C7" i="7" s="1"/>
  <c r="C5" i="1"/>
  <c r="C5" i="7" s="1"/>
  <c r="B6" i="1"/>
  <c r="B6" i="7" s="1"/>
  <c r="B7" i="1"/>
  <c r="B7" i="7" s="1"/>
  <c r="B5" i="1"/>
  <c r="B5" i="7" s="1"/>
  <c r="A6" i="1"/>
  <c r="A7" i="1"/>
  <c r="A5" i="1"/>
  <c r="I7" i="7" l="1"/>
  <c r="K7" i="7" s="1"/>
  <c r="I6" i="7"/>
  <c r="K6" i="7" s="1"/>
  <c r="I5" i="7"/>
  <c r="K5" i="7" s="1"/>
  <c r="I5" i="1"/>
  <c r="I7" i="1"/>
  <c r="I6" i="1"/>
  <c r="J7" i="1" l="1"/>
  <c r="J8" i="1"/>
  <c r="J9" i="1"/>
  <c r="J10" i="1"/>
  <c r="J11" i="1"/>
  <c r="J6" i="1"/>
  <c r="L6" i="7"/>
  <c r="L7" i="7"/>
  <c r="L8" i="7"/>
  <c r="L9" i="7"/>
  <c r="L10" i="7"/>
  <c r="L11" i="7"/>
  <c r="L5" i="7"/>
  <c r="J5" i="1"/>
</calcChain>
</file>

<file path=xl/sharedStrings.xml><?xml version="1.0" encoding="utf-8"?>
<sst xmlns="http://schemas.openxmlformats.org/spreadsheetml/2006/main" count="163" uniqueCount="52">
  <si>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</si>
  <si>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</si>
  <si>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</si>
  <si>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</si>
  <si>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</si>
  <si>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</si>
  <si>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</si>
  <si>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</si>
  <si>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</si>
  <si>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</si>
  <si>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</si>
  <si>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</si>
  <si>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</si>
  <si>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</si>
  <si>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</si>
  <si>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</si>
  <si>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Criteria 4</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</si>
  <si>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</si>
  <si>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</si>
  <si>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</si>
  <si>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</si>
  <si>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</si>
  <si>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RFP783-16002 Construction and Renovation Project Manager Augmentation</t>
  </si>
  <si>
    <t>Broaddus &amp; Associates</t>
  </si>
  <si>
    <t>Hill International</t>
  </si>
  <si>
    <t>Jacobs Project Management Co.</t>
  </si>
  <si>
    <t>M Strategic Partners</t>
  </si>
  <si>
    <t>MPM Ventures, LLC (Milestone Project Management)</t>
  </si>
  <si>
    <t>Pedigo Staffing Services</t>
  </si>
  <si>
    <t>Turner &amp; Townsend Inc</t>
  </si>
  <si>
    <t>RESPONDENT EVALUATION MATRIX</t>
  </si>
  <si>
    <t>Evaluator Name:</t>
  </si>
  <si>
    <t>Name</t>
  </si>
  <si>
    <t xml:space="preserve">Criteria 1 </t>
  </si>
  <si>
    <t>Demonstrated ability of the Contractor to fulfill current and predicted University needs:
Respondent’s demonstrated professional experience performing the requested construction project delivery evaluations in locations of similar types and size (please provide the names of current clients and the number of years that you have been providing construction project delivery evaluation services for each).
Administrative, financial reporting, operational and management structure in place to satisfy the service requirements.
Stability and success of the Contractor’s business including but not limited to; demonstrated capability and financial resources to perform the work in the time projected.</t>
  </si>
  <si>
    <t>Proposed operational and transition plan with schedule.</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</si>
  <si>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</si>
  <si>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</si>
  <si>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</si>
  <si>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</si>
  <si>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</si>
  <si>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</si>
  <si>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</si>
  <si>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</si>
  <si>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</si>
  <si>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</si>
  <si>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</si>
  <si>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</si>
  <si>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</si>
  <si>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</si>
  <si>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</si>
  <si>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t>Rate per eligible employee
**DO NOT EVALUATE COST, ONLY Evaluator 7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</si>
</sst>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name val="Calibri"/>
      <family val="2"/>
      <scheme val="minor"/>
    </font>
    <font>
      <b/>
      <sz val="10"/>
      <color theme="1"/>
      <name val="Calibri"/>
      <family val="2"/>
      <scheme val="minor"/>
    </font>
    <font>
      <sz val="10"/>
      <name val="Calibri"/>
      <family val="2"/>
      <scheme val="minor"/>
    </font>
    <font>
      <b/>
      <sz val="10"/>
      <color rgb="FFFF0000"/>
      <name val="Calibri"/>
      <family val="2"/>
      <scheme val="minor"/>
    </font>
    <font>
      <sz val="10"/>
      <color rgb="FFFF0000"/>
      <name val="Calibri"/>
      <family val="2"/>
      <scheme val="minor"/>
    </font>
    <font>
      <sz val="11"/>
      <name val="Arial"/>
      <family val="2"/>
    </font>
    <font>
      <sz val="10"/>
      <color rgb="FFFF0000"/>
      <name val="Arial"/>
      <family val="2"/>
    </font>
    <font>
      <b/>
      <sz val="11"/>
      <color rgb="FFFF0000"/>
      <name val="Calibri"/>
      <family val="2"/>
      <scheme val="minor"/>
    </font>
    <font>
      <b/>
      <sz val="11"/>
      <name val="Calibri"/>
      <family val="2"/>
      <scheme val="minor"/>
    </font>
    <font>
      <sz val="10"/>
      <color theme="1"/>
      <name val="Calibri"/>
      <family val="2"/>
      <scheme val="minor"/>
    </font>
    <font>
      <b/>
      <sz val="8"/>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8">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4" borderId="7" applyNumberFormat="0" applyFont="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10" borderId="8" applyNumberFormat="0" applyAlignment="0" applyProtection="0"/>
    <xf numFmtId="0" fontId="26" fillId="0" borderId="13" applyNumberFormat="0" applyFill="0" applyAlignment="0" applyProtection="0"/>
    <xf numFmtId="0" fontId="27" fillId="25" borderId="0" applyNumberFormat="0" applyBorder="0" applyAlignment="0" applyProtection="0"/>
    <xf numFmtId="0" fontId="14" fillId="4" borderId="7" applyNumberFormat="0" applyFont="0" applyAlignment="0" applyProtection="0"/>
    <xf numFmtId="0" fontId="28" fillId="23" borderId="14" applyNumberFormat="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0" fontId="9"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10" borderId="8" applyNumberFormat="0" applyAlignment="0" applyProtection="0"/>
    <xf numFmtId="0" fontId="26" fillId="0" borderId="13" applyNumberFormat="0" applyFill="0" applyAlignment="0" applyProtection="0"/>
    <xf numFmtId="0" fontId="27" fillId="25" borderId="0" applyNumberFormat="0" applyBorder="0" applyAlignment="0" applyProtection="0"/>
    <xf numFmtId="0" fontId="28" fillId="23" borderId="14" applyNumberFormat="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0" fontId="13" fillId="0" borderId="0"/>
    <xf numFmtId="0" fontId="13" fillId="4" borderId="7"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19">
    <xf numFmtId="0" fontId="0" fillId="0" borderId="0" xfId="0"/>
    <xf numFmtId="0" fontId="12" fillId="0" borderId="0" xfId="0" applyFont="1"/>
    <xf numFmtId="0" fontId="12" fillId="0" borderId="0" xfId="0" applyFont="1" applyBorder="1"/>
    <xf numFmtId="0" fontId="11" fillId="0" borderId="1" xfId="0" applyFont="1" applyBorder="1" applyAlignment="1">
      <alignment horizontal="center" vertical="center"/>
    </xf>
    <xf numFmtId="0" fontId="11" fillId="0" borderId="2" xfId="0" applyFont="1" applyFill="1" applyBorder="1" applyAlignment="1">
      <alignment horizontal="center" vertical="center" textRotation="90" wrapText="1"/>
    </xf>
    <xf numFmtId="0" fontId="11" fillId="0" borderId="2" xfId="0" applyFont="1" applyBorder="1" applyAlignment="1">
      <alignment horizontal="center" vertical="center" wrapText="1"/>
    </xf>
    <xf numFmtId="0" fontId="11" fillId="3" borderId="3" xfId="0" applyFont="1" applyFill="1" applyBorder="1" applyAlignment="1">
      <alignment horizontal="center" vertical="center"/>
    </xf>
    <xf numFmtId="0" fontId="11" fillId="0" borderId="0" xfId="0" applyFont="1" applyAlignment="1">
      <alignment horizontal="center" vertical="center"/>
    </xf>
    <xf numFmtId="0" fontId="12" fillId="0" borderId="4" xfId="0" applyFont="1" applyFill="1" applyBorder="1" applyAlignment="1">
      <alignment horizontal="center"/>
    </xf>
    <xf numFmtId="4" fontId="12" fillId="0" borderId="5" xfId="0" applyNumberFormat="1" applyFont="1" applyBorder="1"/>
    <xf numFmtId="0" fontId="12" fillId="3" borderId="6" xfId="0" applyFont="1" applyFill="1" applyBorder="1" applyAlignment="1">
      <alignment horizontal="center"/>
    </xf>
    <xf numFmtId="0" fontId="32" fillId="0" borderId="2" xfId="0" applyFont="1" applyFill="1" applyBorder="1" applyAlignment="1">
      <alignment horizontal="center" vertical="center" textRotation="90" wrapText="1"/>
    </xf>
    <xf numFmtId="0" fontId="0" fillId="0" borderId="0" xfId="0"/>
    <xf numFmtId="0" fontId="0" fillId="0" borderId="0" xfId="0" applyBorder="1"/>
    <xf numFmtId="0" fontId="11" fillId="0" borderId="0" xfId="0" applyFont="1" applyBorder="1" applyAlignment="1"/>
    <xf numFmtId="0" fontId="0" fillId="0" borderId="0" xfId="0"/>
    <xf numFmtId="0" fontId="0" fillId="0" borderId="0" xfId="0" applyBorder="1"/>
    <xf numFmtId="0" fontId="11" fillId="0" borderId="0" xfId="0" applyFont="1" applyBorder="1" applyAlignment="1"/>
    <xf numFmtId="0" fontId="0" fillId="0" borderId="0" xfId="0"/>
    <xf numFmtId="0" fontId="0" fillId="0" borderId="0" xfId="0" applyBorder="1"/>
    <xf numFmtId="0" fontId="11" fillId="0" borderId="0" xfId="0" applyFont="1" applyBorder="1" applyAlignment="1"/>
    <xf numFmtId="0" fontId="0" fillId="0" borderId="0" xfId="0"/>
    <xf numFmtId="0" fontId="0" fillId="0" borderId="0" xfId="0" applyBorder="1"/>
    <xf numFmtId="0" fontId="11" fillId="0" borderId="0" xfId="0" applyFont="1" applyBorder="1" applyAlignment="1"/>
    <xf numFmtId="0" fontId="0" fillId="0" borderId="0" xfId="0"/>
    <xf numFmtId="0" fontId="32" fillId="0" borderId="2" xfId="0" applyFont="1" applyBorder="1" applyAlignment="1">
      <alignment horizontal="center" vertical="center" wrapText="1"/>
    </xf>
    <xf numFmtId="4" fontId="33" fillId="0" borderId="5" xfId="0" applyNumberFormat="1" applyFont="1" applyBorder="1"/>
    <xf numFmtId="0" fontId="38" fillId="0" borderId="0" xfId="0" applyFont="1"/>
    <xf numFmtId="0" fontId="37" fillId="0" borderId="16" xfId="97" applyFont="1" applyBorder="1" applyAlignment="1">
      <alignment horizontal="center"/>
    </xf>
    <xf numFmtId="0" fontId="35" fillId="3" borderId="16" xfId="97" applyFont="1" applyFill="1" applyBorder="1" applyAlignment="1">
      <alignment horizontal="center"/>
    </xf>
    <xf numFmtId="0" fontId="36" fillId="0" borderId="0" xfId="0" applyFont="1"/>
    <xf numFmtId="0" fontId="36" fillId="3" borderId="0" xfId="0" applyFont="1" applyFill="1"/>
    <xf numFmtId="0" fontId="34" fillId="0" borderId="16" xfId="97" applyFont="1" applyBorder="1" applyAlignment="1">
      <alignment horizontal="center"/>
    </xf>
    <xf numFmtId="0" fontId="35" fillId="3" borderId="16" xfId="97" applyFont="1" applyFill="1" applyBorder="1" applyAlignment="1">
      <alignment horizontal="center"/>
    </xf>
    <xf numFmtId="0" fontId="36" fillId="0" borderId="0" xfId="0" applyFont="1"/>
    <xf numFmtId="0" fontId="36" fillId="3" borderId="0" xfId="0" applyFont="1" applyFill="1"/>
    <xf numFmtId="0" fontId="34" fillId="0" borderId="16" xfId="97" applyFont="1" applyBorder="1" applyAlignment="1">
      <alignment horizontal="center"/>
    </xf>
    <xf numFmtId="0" fontId="35" fillId="3" borderId="16" xfId="97" applyFont="1" applyFill="1" applyBorder="1" applyAlignment="1">
      <alignment horizontal="center"/>
    </xf>
    <xf numFmtId="0" fontId="36" fillId="0" borderId="0" xfId="0" applyFont="1"/>
    <xf numFmtId="0" fontId="36" fillId="3" borderId="0" xfId="0" applyFont="1" applyFill="1"/>
    <xf numFmtId="0" fontId="34" fillId="0" borderId="16" xfId="97" applyFont="1" applyBorder="1" applyAlignment="1">
      <alignment horizontal="center"/>
    </xf>
    <xf numFmtId="0" fontId="35" fillId="3" borderId="16" xfId="97" applyFont="1" applyFill="1" applyBorder="1" applyAlignment="1">
      <alignment horizontal="center"/>
    </xf>
    <xf numFmtId="0" fontId="36" fillId="0" borderId="0" xfId="0" applyFont="1"/>
    <xf numFmtId="0" fontId="36" fillId="3" borderId="0" xfId="0" applyFont="1" applyFill="1"/>
    <xf numFmtId="0" fontId="34" fillId="0" borderId="16" xfId="97" applyFont="1" applyBorder="1" applyAlignment="1">
      <alignment horizontal="center"/>
    </xf>
    <xf numFmtId="0" fontId="35" fillId="3" borderId="16" xfId="97" applyFont="1" applyFill="1" applyBorder="1" applyAlignment="1">
      <alignment horizontal="center"/>
    </xf>
    <xf numFmtId="0" fontId="36" fillId="0" borderId="0" xfId="0" applyFont="1"/>
    <xf numFmtId="0" fontId="36" fillId="3" borderId="0" xfId="0" applyFont="1" applyFill="1"/>
    <xf numFmtId="0" fontId="34" fillId="0" borderId="16" xfId="97" applyFont="1" applyBorder="1" applyAlignment="1">
      <alignment horizontal="center"/>
    </xf>
    <xf numFmtId="0" fontId="35" fillId="3" borderId="16" xfId="97" applyFont="1" applyFill="1" applyBorder="1" applyAlignment="1">
      <alignment horizontal="center"/>
    </xf>
    <xf numFmtId="0" fontId="36" fillId="0" borderId="0" xfId="0" applyFont="1"/>
    <xf numFmtId="0" fontId="36" fillId="3" borderId="0" xfId="0" applyFont="1" applyFill="1"/>
    <xf numFmtId="0" fontId="34" fillId="0" borderId="16" xfId="97" applyFont="1" applyBorder="1" applyAlignment="1">
      <alignment horizontal="center"/>
    </xf>
    <xf numFmtId="0" fontId="35" fillId="3" borderId="16" xfId="97" applyFont="1" applyFill="1" applyBorder="1" applyAlignment="1">
      <alignment horizontal="center"/>
    </xf>
    <xf numFmtId="0" fontId="36" fillId="0" borderId="0" xfId="0" applyFont="1"/>
    <xf numFmtId="0" fontId="36" fillId="3" borderId="0" xfId="0" applyFont="1" applyFill="1"/>
    <xf numFmtId="0" fontId="34" fillId="0" borderId="16" xfId="97" applyFont="1" applyBorder="1" applyAlignment="1">
      <alignment horizontal="center"/>
    </xf>
    <xf numFmtId="0" fontId="34" fillId="0" borderId="0" xfId="0" applyFont="1" applyAlignment="1">
      <alignment horizontal="center"/>
    </xf>
    <xf numFmtId="0" fontId="35" fillId="0" borderId="16" xfId="97" applyFont="1" applyBorder="1" applyAlignment="1">
      <alignment horizontal="center"/>
    </xf>
    <xf numFmtId="0" fontId="11" fillId="0" borderId="0" xfId="0" applyFont="1" applyBorder="1" applyAlignment="1">
      <alignment horizontal="center"/>
    </xf>
    <xf numFmtId="0" fontId="11" fillId="2" borderId="0" xfId="0" applyFont="1" applyFill="1" applyBorder="1" applyAlignment="1">
      <alignment horizontal="center" vertical="center" wrapText="1"/>
    </xf>
    <xf numFmtId="0" fontId="11" fillId="0" borderId="0" xfId="0" applyFont="1" applyAlignment="1">
      <alignment horizontal="center"/>
    </xf>
    <xf numFmtId="0" fontId="11" fillId="2" borderId="0" xfId="0" applyFont="1" applyFill="1" applyAlignment="1">
      <alignment horizontal="center" vertical="center" wrapText="1"/>
    </xf>
    <xf numFmtId="0" fontId="11" fillId="0" borderId="0" xfId="0" applyFont="1" applyAlignment="1">
      <alignment horizontal="left"/>
    </xf>
    <xf numFmtId="0" fontId="32" fillId="0" borderId="0" xfId="0" applyFont="1" applyAlignment="1"/>
    <xf numFmtId="0" fontId="11" fillId="0" borderId="0" xfId="0" applyFont="1" applyAlignment="1"/>
    <xf numFmtId="0" fontId="39" fillId="0" borderId="0" xfId="0" applyFont="1"/>
    <xf numFmtId="0" fontId="39" fillId="26" borderId="0" xfId="0" applyFont="1" applyFill="1" applyBorder="1" applyAlignment="1">
      <alignment horizontal="center"/>
    </xf>
    <xf numFmtId="0" fontId="40" fillId="0" borderId="0" xfId="0" applyFont="1"/>
    <xf numFmtId="0" fontId="41" fillId="0" borderId="17" xfId="0" applyFont="1" applyBorder="1" applyAlignment="1">
      <alignment horizontal="center"/>
    </xf>
    <xf numFmtId="0" fontId="42" fillId="0" borderId="17" xfId="0" applyFont="1" applyBorder="1" applyAlignment="1">
      <alignment horizontal="center"/>
    </xf>
    <xf numFmtId="0" fontId="43" fillId="0" borderId="0" xfId="4" applyFont="1"/>
    <xf numFmtId="0" fontId="37" fillId="0" borderId="18" xfId="4" applyFont="1" applyFill="1" applyBorder="1" applyAlignment="1">
      <alignment horizontal="left" vertical="center" wrapText="1"/>
    </xf>
    <xf numFmtId="0" fontId="37" fillId="0" borderId="19" xfId="4" applyFont="1" applyFill="1" applyBorder="1" applyAlignment="1">
      <alignment horizontal="left" vertical="center" wrapText="1"/>
    </xf>
    <xf numFmtId="0" fontId="37" fillId="0" borderId="20" xfId="4" applyFont="1" applyFill="1" applyBorder="1" applyAlignment="1">
      <alignment horizontal="left" vertical="center" wrapText="1"/>
    </xf>
    <xf numFmtId="0" fontId="44" fillId="0" borderId="18" xfId="4" applyFont="1" applyFill="1" applyBorder="1" applyAlignment="1">
      <alignment horizontal="left" vertical="center" wrapText="1"/>
    </xf>
    <xf numFmtId="0" fontId="34" fillId="0" borderId="19" xfId="4" applyFont="1" applyFill="1" applyBorder="1" applyAlignment="1">
      <alignment horizontal="left" vertical="center" wrapText="1"/>
    </xf>
    <xf numFmtId="0" fontId="34" fillId="0" borderId="20" xfId="4" applyFont="1" applyFill="1" applyBorder="1" applyAlignment="1">
      <alignment horizontal="left" vertical="center" wrapText="1"/>
    </xf>
    <xf numFmtId="0" fontId="34" fillId="0" borderId="18" xfId="4" applyFont="1" applyFill="1" applyBorder="1" applyAlignment="1">
      <alignment horizontal="left" vertical="center" wrapText="1"/>
    </xf>
    <xf numFmtId="0" fontId="35" fillId="3" borderId="21" xfId="4" applyFont="1" applyFill="1" applyBorder="1" applyAlignment="1">
      <alignment horizontal="center" vertical="center"/>
    </xf>
    <xf numFmtId="0" fontId="35" fillId="0" borderId="0" xfId="4" applyFont="1" applyAlignment="1">
      <alignment horizontal="center"/>
    </xf>
    <xf numFmtId="0" fontId="37" fillId="27" borderId="22" xfId="4" applyFont="1" applyFill="1" applyBorder="1" applyAlignment="1">
      <alignment horizontal="center"/>
    </xf>
    <xf numFmtId="0" fontId="37" fillId="0" borderId="23" xfId="4" applyFont="1" applyFill="1" applyBorder="1" applyAlignment="1">
      <alignment horizontal="center"/>
    </xf>
    <xf numFmtId="0" fontId="37" fillId="28" borderId="24" xfId="4" applyFont="1" applyFill="1" applyBorder="1" applyAlignment="1">
      <alignment horizontal="center"/>
    </xf>
    <xf numFmtId="0" fontId="35" fillId="27" borderId="22" xfId="4" applyFont="1" applyFill="1" applyBorder="1" applyAlignment="1">
      <alignment horizontal="center"/>
    </xf>
    <xf numFmtId="0" fontId="35" fillId="0" borderId="23" xfId="4" applyFont="1" applyFill="1" applyBorder="1" applyAlignment="1">
      <alignment horizontal="center"/>
    </xf>
    <xf numFmtId="0" fontId="35" fillId="28" borderId="24" xfId="4" applyFont="1" applyFill="1" applyBorder="1" applyAlignment="1">
      <alignment horizontal="center"/>
    </xf>
    <xf numFmtId="0" fontId="34" fillId="27" borderId="22" xfId="4" applyFont="1" applyFill="1" applyBorder="1" applyAlignment="1">
      <alignment horizontal="center"/>
    </xf>
    <xf numFmtId="0" fontId="34" fillId="0" borderId="23" xfId="4" applyFont="1" applyFill="1" applyBorder="1" applyAlignment="1">
      <alignment horizontal="center"/>
    </xf>
    <xf numFmtId="0" fontId="34" fillId="28" borderId="24" xfId="4" applyFont="1" applyFill="1" applyBorder="1" applyAlignment="1">
      <alignment horizontal="center"/>
    </xf>
    <xf numFmtId="0" fontId="43" fillId="0" borderId="25" xfId="4" applyFont="1" applyBorder="1" applyAlignment="1">
      <alignment horizontal="center"/>
    </xf>
    <xf numFmtId="0" fontId="13" fillId="0" borderId="26" xfId="88" applyFont="1" applyFill="1" applyBorder="1" applyAlignment="1">
      <alignment horizontal="center"/>
    </xf>
    <xf numFmtId="0" fontId="38" fillId="27" borderId="27" xfId="4" applyFont="1" applyFill="1" applyBorder="1" applyAlignment="1">
      <alignment horizontal="center"/>
    </xf>
    <xf numFmtId="0" fontId="38" fillId="0" borderId="28" xfId="4" applyFont="1" applyFill="1" applyBorder="1" applyAlignment="1">
      <alignment horizontal="center"/>
    </xf>
    <xf numFmtId="0" fontId="38" fillId="28" borderId="6" xfId="4" applyFont="1" applyFill="1" applyBorder="1" applyAlignment="1">
      <alignment horizontal="center"/>
    </xf>
    <xf numFmtId="0" fontId="43" fillId="27" borderId="27" xfId="4" applyFont="1" applyFill="1" applyBorder="1" applyAlignment="1">
      <alignment horizontal="center"/>
    </xf>
    <xf numFmtId="0" fontId="43" fillId="0" borderId="28" xfId="4" applyFont="1" applyFill="1" applyBorder="1" applyAlignment="1">
      <alignment horizontal="center"/>
    </xf>
    <xf numFmtId="0" fontId="43" fillId="28" borderId="6" xfId="4" applyFont="1" applyFill="1" applyBorder="1" applyAlignment="1">
      <alignment horizontal="center"/>
    </xf>
    <xf numFmtId="0" fontId="43" fillId="27" borderId="0" xfId="4" applyFont="1" applyFill="1" applyBorder="1" applyAlignment="1">
      <alignment horizontal="center"/>
    </xf>
    <xf numFmtId="0" fontId="36" fillId="27" borderId="0" xfId="4" applyFont="1" applyFill="1" applyBorder="1" applyAlignment="1">
      <alignment horizontal="center"/>
    </xf>
    <xf numFmtId="0" fontId="36" fillId="0" borderId="28" xfId="4" applyFont="1" applyFill="1" applyBorder="1" applyAlignment="1">
      <alignment horizontal="center"/>
    </xf>
    <xf numFmtId="0" fontId="36" fillId="28" borderId="6" xfId="4" applyFont="1" applyFill="1" applyBorder="1" applyAlignment="1">
      <alignment horizontal="center"/>
    </xf>
    <xf numFmtId="0" fontId="43" fillId="3" borderId="25" xfId="4" applyFont="1" applyFill="1" applyBorder="1" applyAlignment="1">
      <alignment horizontal="center"/>
    </xf>
    <xf numFmtId="0" fontId="38" fillId="27" borderId="0" xfId="4" applyFont="1" applyFill="1" applyBorder="1" applyAlignment="1">
      <alignment horizontal="center"/>
    </xf>
    <xf numFmtId="0" fontId="13" fillId="0" borderId="0" xfId="0" applyFont="1"/>
    <xf numFmtId="0" fontId="45" fillId="0" borderId="0" xfId="0" applyFont="1" applyAlignment="1">
      <alignment horizontal="center" vertical="top" wrapText="1"/>
    </xf>
    <xf numFmtId="0" fontId="45" fillId="0" borderId="29" xfId="0" applyFont="1" applyBorder="1" applyAlignment="1">
      <alignment horizontal="center" vertical="top" wrapText="1"/>
    </xf>
    <xf numFmtId="0" fontId="45" fillId="2" borderId="30" xfId="0" applyFont="1" applyFill="1" applyBorder="1" applyAlignment="1">
      <alignment horizontal="center"/>
    </xf>
    <xf numFmtId="0" fontId="45" fillId="2" borderId="31" xfId="0" applyFont="1" applyFill="1" applyBorder="1" applyAlignment="1">
      <alignment horizontal="center"/>
    </xf>
    <xf numFmtId="0" fontId="45" fillId="2" borderId="32" xfId="0" applyFont="1" applyFill="1" applyBorder="1" applyAlignment="1">
      <alignment horizont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3" xfId="0" applyFont="1" applyBorder="1" applyAlignment="1">
      <alignment horizontal="left"/>
    </xf>
    <xf numFmtId="0" fontId="13" fillId="0" borderId="34" xfId="0" applyFont="1" applyBorder="1" applyAlignment="1">
      <alignment horizontal="left"/>
    </xf>
    <xf numFmtId="0" fontId="13" fillId="0" borderId="35" xfId="0" applyFont="1" applyBorder="1" applyAlignment="1">
      <alignment horizontal="left"/>
    </xf>
    <xf numFmtId="0" fontId="13" fillId="0" borderId="36" xfId="0" applyFont="1" applyBorder="1" applyAlignment="1">
      <alignment horizontal="left"/>
    </xf>
    <xf numFmtId="0" fontId="13" fillId="0" borderId="37" xfId="0" applyFont="1" applyBorder="1" applyAlignment="1">
      <alignment horizontal="left"/>
    </xf>
    <xf numFmtId="0" fontId="13" fillId="0" borderId="38" xfId="0" applyFont="1" applyBorder="1" applyAlignment="1">
      <alignment horizontal="left"/>
    </xf>
  </cellXfs>
  <cellStyles count="9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Tenner's%20Bids/FY16%20Solicitations/RFP783-16002%20Construction%20and%20Renovation%20Project%20Manager%20Augmentation/Evaluation%20Matrix%20RFP783-16002%20Construction%20and%20Renovation%20Project%20Manager%20Augment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 783-16002 – Construction and Renovation Project Manager Augmentation</v>
          </cell>
        </row>
      </sheetData>
      <sheetData sheetId="1">
        <row r="4">
          <cell r="A4" t="str">
            <v>Broaddus &amp; Associates</v>
          </cell>
        </row>
        <row r="5">
          <cell r="A5" t="str">
            <v>Hill International</v>
          </cell>
        </row>
        <row r="6">
          <cell r="A6" t="str">
            <v>Jacobs Project Management Co.</v>
          </cell>
        </row>
        <row r="7">
          <cell r="A7" t="str">
            <v>M Strategic Partners</v>
          </cell>
        </row>
        <row r="8">
          <cell r="A8" t="str">
            <v>MPM Ventures, LLC (Milestone Project Management)</v>
          </cell>
        </row>
        <row r="9">
          <cell r="A9" t="str">
            <v>Pedigo Staffing Services</v>
          </cell>
        </row>
        <row r="10">
          <cell r="A10" t="str">
            <v>Turner &amp; Townsend Inc</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C2" sqref="C2:G2"/>
    </sheetView>
  </sheetViews>
  <sheetFormatPr defaultRowHeight="12.75" x14ac:dyDescent="0.2"/>
  <sheetData>
    <row r="1" spans="1:12" ht="15.75" x14ac:dyDescent="0.25">
      <c r="A1" s="59" t="s">
        <v>0</v>
      </c>
      <c r="B1" s="59"/>
      <c r="C1" s="59"/>
      <c r="D1" s="59"/>
      <c r="E1" s="59"/>
      <c r="F1" s="59"/>
      <c r="G1" s="59"/>
      <c r="H1" s="59"/>
      <c r="I1" s="59"/>
    </row>
    <row r="2" spans="1:12" ht="15.75" x14ac:dyDescent="0.25">
      <c r="A2" s="14"/>
      <c r="B2" s="13"/>
      <c r="C2" s="60" t="s">
        <v>5</v>
      </c>
      <c r="D2" s="60"/>
      <c r="E2" s="60"/>
      <c r="F2" s="60"/>
      <c r="G2" s="60"/>
      <c r="H2" s="13"/>
      <c r="I2" s="12"/>
    </row>
    <row r="3" spans="1:12" x14ac:dyDescent="0.2">
      <c r="A3" s="58" t="s">
        <v>12</v>
      </c>
      <c r="B3" s="58"/>
      <c r="C3" s="58"/>
      <c r="D3" s="58"/>
      <c r="E3" s="32" t="s">
        <v>13</v>
      </c>
      <c r="F3" s="32" t="s">
        <v>14</v>
      </c>
      <c r="G3" s="32" t="s">
        <v>15</v>
      </c>
      <c r="H3" s="32" t="s">
        <v>16</v>
      </c>
      <c r="I3" s="29" t="s">
        <v>17</v>
      </c>
    </row>
    <row r="4" spans="1:12" x14ac:dyDescent="0.2">
      <c r="A4" s="57" t="s">
        <v>23</v>
      </c>
      <c r="B4" s="57"/>
      <c r="C4" s="57"/>
      <c r="D4" s="57"/>
      <c r="E4" s="30">
        <v>0</v>
      </c>
      <c r="F4" s="30">
        <v>28</v>
      </c>
      <c r="G4" s="30">
        <v>0</v>
      </c>
      <c r="H4" s="30">
        <v>8</v>
      </c>
      <c r="I4" s="31">
        <f>SUM(E4:H4)</f>
        <v>36</v>
      </c>
    </row>
    <row r="5" spans="1:12" x14ac:dyDescent="0.2">
      <c r="A5" s="57" t="s">
        <v>24</v>
      </c>
      <c r="B5" s="57"/>
      <c r="C5" s="57"/>
      <c r="D5" s="57"/>
      <c r="E5" s="30">
        <v>0</v>
      </c>
      <c r="F5" s="30">
        <v>32</v>
      </c>
      <c r="G5" s="30">
        <v>0</v>
      </c>
      <c r="H5" s="30">
        <v>8</v>
      </c>
      <c r="I5" s="31">
        <f t="shared" ref="I5:I10" si="0">SUM(E5:H5)</f>
        <v>40</v>
      </c>
      <c r="L5" s="24"/>
    </row>
    <row r="6" spans="1:12" x14ac:dyDescent="0.2">
      <c r="A6" s="57" t="s">
        <v>25</v>
      </c>
      <c r="B6" s="57"/>
      <c r="C6" s="57"/>
      <c r="D6" s="57"/>
      <c r="E6" s="30">
        <v>0</v>
      </c>
      <c r="F6" s="30">
        <v>36</v>
      </c>
      <c r="G6" s="30">
        <v>0</v>
      </c>
      <c r="H6" s="30">
        <v>8</v>
      </c>
      <c r="I6" s="31">
        <f t="shared" si="0"/>
        <v>44</v>
      </c>
      <c r="L6" s="24"/>
    </row>
    <row r="7" spans="1:12" x14ac:dyDescent="0.2">
      <c r="A7" s="57" t="s">
        <v>26</v>
      </c>
      <c r="B7" s="57"/>
      <c r="C7" s="57"/>
      <c r="D7" s="57"/>
      <c r="E7" s="30">
        <v>0</v>
      </c>
      <c r="F7" s="30">
        <v>8</v>
      </c>
      <c r="G7" s="30">
        <v>0</v>
      </c>
      <c r="H7" s="30">
        <v>2</v>
      </c>
      <c r="I7" s="31">
        <f t="shared" si="0"/>
        <v>10</v>
      </c>
    </row>
    <row r="8" spans="1:12" x14ac:dyDescent="0.2">
      <c r="A8" s="57" t="s">
        <v>27</v>
      </c>
      <c r="B8" s="57"/>
      <c r="C8" s="57"/>
      <c r="D8" s="57"/>
      <c r="E8" s="30">
        <v>0</v>
      </c>
      <c r="F8" s="30">
        <v>30.4</v>
      </c>
      <c r="G8" s="30">
        <v>0</v>
      </c>
      <c r="H8" s="30">
        <v>8</v>
      </c>
      <c r="I8" s="31">
        <f t="shared" si="0"/>
        <v>38.4</v>
      </c>
    </row>
    <row r="9" spans="1:12" x14ac:dyDescent="0.2">
      <c r="A9" s="57" t="s">
        <v>28</v>
      </c>
      <c r="B9" s="57"/>
      <c r="C9" s="57"/>
      <c r="D9" s="57"/>
      <c r="E9" s="30">
        <v>0</v>
      </c>
      <c r="F9" s="30">
        <v>8</v>
      </c>
      <c r="G9" s="30">
        <v>0</v>
      </c>
      <c r="H9" s="30">
        <v>0</v>
      </c>
      <c r="I9" s="31">
        <f t="shared" si="0"/>
        <v>8</v>
      </c>
    </row>
    <row r="10" spans="1:12" x14ac:dyDescent="0.2">
      <c r="A10" s="57" t="s">
        <v>29</v>
      </c>
      <c r="B10" s="57"/>
      <c r="C10" s="57"/>
      <c r="D10" s="57"/>
      <c r="E10" s="30">
        <v>0</v>
      </c>
      <c r="F10" s="30">
        <v>34.4</v>
      </c>
      <c r="G10" s="30">
        <v>0</v>
      </c>
      <c r="H10" s="30">
        <v>8</v>
      </c>
      <c r="I10" s="31">
        <f t="shared" si="0"/>
        <v>42.4</v>
      </c>
    </row>
  </sheetData>
  <mergeCells count="10">
    <mergeCell ref="A1:I1"/>
    <mergeCell ref="C2:G2"/>
    <mergeCell ref="A7:D7"/>
    <mergeCell ref="A8:D8"/>
    <mergeCell ref="A9:D9"/>
    <mergeCell ref="A10:D10"/>
    <mergeCell ref="A3:D3"/>
    <mergeCell ref="A4:D4"/>
    <mergeCell ref="A5:D5"/>
    <mergeCell ref="A6:D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K17" sqref="K17"/>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61" t="s">
        <v>0</v>
      </c>
      <c r="B1" s="61"/>
      <c r="C1" s="61"/>
      <c r="D1" s="61"/>
      <c r="E1" s="61"/>
      <c r="F1" s="61"/>
      <c r="G1" s="61"/>
      <c r="H1" s="61"/>
      <c r="I1" s="61"/>
      <c r="J1" s="61"/>
      <c r="K1" s="61"/>
      <c r="L1" s="61"/>
    </row>
    <row r="2" spans="1:12" ht="26.25" customHeight="1" x14ac:dyDescent="0.2">
      <c r="A2" s="62" t="str">
        <f>Technical!A2</f>
        <v>RFP783-16002 Construction and Renovation Project Manager Augmentation</v>
      </c>
      <c r="B2" s="62"/>
      <c r="C2" s="62"/>
      <c r="D2" s="62"/>
      <c r="E2" s="62"/>
      <c r="F2" s="62"/>
      <c r="G2" s="62"/>
      <c r="H2" s="62"/>
      <c r="I2" s="62"/>
      <c r="J2" s="62"/>
      <c r="K2" s="62"/>
      <c r="L2" s="62"/>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25" t="s">
        <v>21</v>
      </c>
      <c r="K4" s="5" t="s">
        <v>3</v>
      </c>
      <c r="L4" s="6" t="s">
        <v>4</v>
      </c>
    </row>
    <row r="5" spans="1:12" ht="16.5" customHeight="1" x14ac:dyDescent="0.2">
      <c r="A5" s="8" t="str">
        <f>'7'!A4:D4</f>
        <v>Broaddus &amp; Associates</v>
      </c>
      <c r="B5" s="9">
        <f>Technical!B5</f>
        <v>36</v>
      </c>
      <c r="C5" s="9">
        <f>Technical!C5</f>
        <v>44</v>
      </c>
      <c r="D5" s="9">
        <f>Technical!D5</f>
        <v>43</v>
      </c>
      <c r="E5" s="9">
        <f>Technical!E5</f>
        <v>29</v>
      </c>
      <c r="F5" s="9">
        <f>Technical!F5</f>
        <v>33.799999999999997</v>
      </c>
      <c r="G5" s="9">
        <f>Technical!G5</f>
        <v>10</v>
      </c>
      <c r="H5" s="9">
        <f>Technical!H5</f>
        <v>48</v>
      </c>
      <c r="I5" s="9">
        <f>AVERAGE(B5:H5)</f>
        <v>34.828571428571429</v>
      </c>
      <c r="J5" s="26">
        <f>'Non-Technical'!C5</f>
        <v>24</v>
      </c>
      <c r="K5" s="9">
        <f t="shared" ref="K5:K7" si="0">I5+J5</f>
        <v>58.828571428571429</v>
      </c>
      <c r="L5" s="10">
        <f>RANK(K5,$K$5:$K$11,0)</f>
        <v>4</v>
      </c>
    </row>
    <row r="6" spans="1:12" ht="16.5" customHeight="1" x14ac:dyDescent="0.2">
      <c r="A6" s="8" t="str">
        <f>'7'!A5:D5</f>
        <v>Hill International</v>
      </c>
      <c r="B6" s="9">
        <f>Technical!B6</f>
        <v>40</v>
      </c>
      <c r="C6" s="9">
        <f>Technical!C6</f>
        <v>38</v>
      </c>
      <c r="D6" s="9">
        <f>Technical!D6</f>
        <v>30</v>
      </c>
      <c r="E6" s="9">
        <f>Technical!E6</f>
        <v>35</v>
      </c>
      <c r="F6" s="9">
        <f>Technical!F6</f>
        <v>47.6</v>
      </c>
      <c r="G6" s="9">
        <f>Technical!G6</f>
        <v>38</v>
      </c>
      <c r="H6" s="9">
        <f>Technical!H6</f>
        <v>48</v>
      </c>
      <c r="I6" s="9">
        <f>AVERAGE(B6:H6)</f>
        <v>39.51428571428572</v>
      </c>
      <c r="J6" s="26">
        <f>'Non-Technical'!C6</f>
        <v>32</v>
      </c>
      <c r="K6" s="9">
        <f t="shared" si="0"/>
        <v>71.51428571428572</v>
      </c>
      <c r="L6" s="10">
        <f t="shared" ref="L6:L11" si="1">RANK(K6,$K$5:$K$11,0)</f>
        <v>2</v>
      </c>
    </row>
    <row r="7" spans="1:12" ht="16.5" customHeight="1" x14ac:dyDescent="0.2">
      <c r="A7" s="8" t="str">
        <f>'7'!A6:D6</f>
        <v>Jacobs Project Management Co.</v>
      </c>
      <c r="B7" s="9">
        <f>Technical!B7</f>
        <v>44</v>
      </c>
      <c r="C7" s="9">
        <f>Technical!C7</f>
        <v>36</v>
      </c>
      <c r="D7" s="9">
        <f>Technical!D7</f>
        <v>38</v>
      </c>
      <c r="E7" s="9">
        <f>Technical!E7</f>
        <v>35</v>
      </c>
      <c r="F7" s="9">
        <f>Technical!F7</f>
        <v>39</v>
      </c>
      <c r="G7" s="9">
        <f>Technical!G7</f>
        <v>46</v>
      </c>
      <c r="H7" s="9">
        <f>Technical!H7</f>
        <v>50</v>
      </c>
      <c r="I7" s="9">
        <f>AVERAGE(B7:H7)</f>
        <v>41.142857142857146</v>
      </c>
      <c r="J7" s="26">
        <f>'Non-Technical'!C7</f>
        <v>32</v>
      </c>
      <c r="K7" s="9">
        <f t="shared" si="0"/>
        <v>73.142857142857139</v>
      </c>
      <c r="L7" s="10">
        <f t="shared" si="1"/>
        <v>1</v>
      </c>
    </row>
    <row r="8" spans="1:12" x14ac:dyDescent="0.2">
      <c r="A8" s="8" t="str">
        <f>'7'!A7:D7</f>
        <v>M Strategic Partners</v>
      </c>
      <c r="B8" s="9">
        <f>Technical!B8</f>
        <v>10</v>
      </c>
      <c r="C8" s="9">
        <f>Technical!C8</f>
        <v>33.200000000000003</v>
      </c>
      <c r="D8" s="9">
        <f>Technical!D8</f>
        <v>30</v>
      </c>
      <c r="E8" s="9">
        <f>Technical!E8</f>
        <v>35</v>
      </c>
      <c r="F8" s="9">
        <f>Technical!F8</f>
        <v>48.8</v>
      </c>
      <c r="G8" s="9">
        <f>Technical!G8</f>
        <v>10</v>
      </c>
      <c r="H8" s="9">
        <f>Technical!H8</f>
        <v>26</v>
      </c>
      <c r="I8" s="9">
        <f t="shared" ref="I8:I11" si="2">AVERAGE(B8:H8)</f>
        <v>27.571428571428573</v>
      </c>
      <c r="J8" s="26">
        <f>'Non-Technical'!C8</f>
        <v>8</v>
      </c>
      <c r="K8" s="9">
        <f t="shared" ref="K8:K11" si="3">I8+J8</f>
        <v>35.571428571428569</v>
      </c>
      <c r="L8" s="10">
        <f t="shared" si="1"/>
        <v>7</v>
      </c>
    </row>
    <row r="9" spans="1:12" x14ac:dyDescent="0.2">
      <c r="A9" s="8" t="str">
        <f>'7'!A8:D8</f>
        <v>MPM Ventures, LLC (Milestone Project Management)</v>
      </c>
      <c r="B9" s="9">
        <f>Technical!B9</f>
        <v>38.4</v>
      </c>
      <c r="C9" s="9">
        <f>Technical!C9</f>
        <v>28</v>
      </c>
      <c r="D9" s="9">
        <f>Technical!D9</f>
        <v>30</v>
      </c>
      <c r="E9" s="9">
        <f>Technical!E9</f>
        <v>30</v>
      </c>
      <c r="F9" s="9">
        <f>Technical!F9</f>
        <v>32.4</v>
      </c>
      <c r="G9" s="9">
        <f>Technical!G9</f>
        <v>10</v>
      </c>
      <c r="H9" s="9">
        <f>Technical!H9</f>
        <v>40</v>
      </c>
      <c r="I9" s="9">
        <f t="shared" si="2"/>
        <v>29.828571428571429</v>
      </c>
      <c r="J9" s="26">
        <f>'Non-Technical'!C9</f>
        <v>16</v>
      </c>
      <c r="K9" s="9">
        <f t="shared" si="3"/>
        <v>45.828571428571429</v>
      </c>
      <c r="L9" s="10">
        <f t="shared" si="1"/>
        <v>6</v>
      </c>
    </row>
    <row r="10" spans="1:12" x14ac:dyDescent="0.2">
      <c r="A10" s="8" t="str">
        <f>'7'!A9:D9</f>
        <v>Pedigo Staffing Services</v>
      </c>
      <c r="B10" s="9">
        <f>Technical!B10</f>
        <v>8</v>
      </c>
      <c r="C10" s="9">
        <f>Technical!C10</f>
        <v>14</v>
      </c>
      <c r="D10" s="9">
        <f>Technical!D10</f>
        <v>38</v>
      </c>
      <c r="E10" s="9">
        <f>Technical!E10</f>
        <v>33</v>
      </c>
      <c r="F10" s="9">
        <f>Technical!F10</f>
        <v>32.200000000000003</v>
      </c>
      <c r="G10" s="9">
        <f>Technical!G10</f>
        <v>10</v>
      </c>
      <c r="H10" s="9">
        <f>Technical!H10</f>
        <v>24</v>
      </c>
      <c r="I10" s="9">
        <f t="shared" si="2"/>
        <v>22.74285714285714</v>
      </c>
      <c r="J10" s="26">
        <f>'Non-Technical'!C10</f>
        <v>40</v>
      </c>
      <c r="K10" s="9">
        <f t="shared" si="3"/>
        <v>62.74285714285714</v>
      </c>
      <c r="L10" s="10">
        <f t="shared" si="1"/>
        <v>3</v>
      </c>
    </row>
    <row r="11" spans="1:12" x14ac:dyDescent="0.2">
      <c r="A11" s="8" t="str">
        <f>'7'!A10:D10</f>
        <v>Turner &amp; Townsend Inc</v>
      </c>
      <c r="B11" s="9">
        <f>Technical!B11</f>
        <v>42.4</v>
      </c>
      <c r="C11" s="9">
        <f>Technical!C11</f>
        <v>28</v>
      </c>
      <c r="D11" s="9">
        <f>Technical!D11</f>
        <v>20</v>
      </c>
      <c r="E11" s="9">
        <f>Technical!E11</f>
        <v>35</v>
      </c>
      <c r="F11" s="9">
        <f>Technical!F11</f>
        <v>29</v>
      </c>
      <c r="G11" s="9">
        <f>Technical!G11</f>
        <v>38</v>
      </c>
      <c r="H11" s="9">
        <f>Technical!H11</f>
        <v>26</v>
      </c>
      <c r="I11" s="9">
        <f t="shared" si="2"/>
        <v>31.2</v>
      </c>
      <c r="J11" s="26">
        <f>'Non-Technical'!C11</f>
        <v>24</v>
      </c>
      <c r="K11" s="9">
        <f t="shared" si="3"/>
        <v>55.2</v>
      </c>
      <c r="L11" s="10">
        <f t="shared" si="1"/>
        <v>5</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7"/>
  <sheetViews>
    <sheetView tabSelected="1" workbookViewId="0">
      <selection activeCell="G21" sqref="G21"/>
    </sheetView>
  </sheetViews>
  <sheetFormatPr defaultRowHeight="12.75" x14ac:dyDescent="0.2"/>
  <cols>
    <col min="1" max="1" width="2" style="24" customWidth="1"/>
    <col min="2" max="2" width="46.5703125" style="24" bestFit="1" customWidth="1"/>
    <col min="3" max="3" width="12" style="68" customWidth="1"/>
    <col min="4" max="5" width="10.7109375" style="68" customWidth="1"/>
    <col min="6" max="6" width="12.140625" style="24" customWidth="1"/>
    <col min="7" max="8" width="10.42578125" style="24" customWidth="1"/>
    <col min="9" max="9" width="11.42578125" style="24" customWidth="1"/>
    <col min="10" max="10" width="9" style="24" customWidth="1"/>
    <col min="11" max="11" width="10.7109375" style="24" customWidth="1"/>
    <col min="12" max="12" width="11.42578125" style="24" customWidth="1"/>
    <col min="13" max="14" width="10" style="24" customWidth="1"/>
    <col min="15" max="16384" width="9.140625" style="24"/>
  </cols>
  <sheetData>
    <row r="1" spans="2:16" ht="15.75" x14ac:dyDescent="0.25">
      <c r="B1" s="63" t="s">
        <v>30</v>
      </c>
      <c r="C1" s="63"/>
      <c r="D1" s="63"/>
      <c r="E1" s="64" t="str">
        <f>[1]Cover!A6</f>
        <v>RFP 783-16002 – Construction and Renovation Project Manager Augmentation</v>
      </c>
      <c r="F1" s="65"/>
      <c r="G1" s="65"/>
      <c r="H1" s="65"/>
      <c r="I1" s="65"/>
      <c r="J1" s="65"/>
      <c r="K1" s="65"/>
      <c r="L1" s="65"/>
      <c r="M1" s="65"/>
      <c r="N1" s="65"/>
      <c r="O1" s="65"/>
      <c r="P1" s="65"/>
    </row>
    <row r="2" spans="2:16" ht="15.75" customHeight="1" x14ac:dyDescent="0.25">
      <c r="C2" s="64"/>
      <c r="D2" s="64"/>
      <c r="E2" s="64"/>
      <c r="F2" s="65"/>
      <c r="G2" s="65"/>
    </row>
    <row r="3" spans="2:16" ht="14.25" x14ac:dyDescent="0.2">
      <c r="B3" s="66" t="s">
        <v>31</v>
      </c>
      <c r="C3" s="67" t="s">
        <v>32</v>
      </c>
      <c r="D3" s="67"/>
      <c r="E3" s="67"/>
      <c r="F3" s="67"/>
    </row>
    <row r="4" spans="2:16" ht="15" customHeight="1" x14ac:dyDescent="0.2">
      <c r="F4" s="1"/>
    </row>
    <row r="5" spans="2:16" ht="16.5" thickBot="1" x14ac:dyDescent="0.3">
      <c r="B5" s="1"/>
      <c r="C5" s="69" t="s">
        <v>33</v>
      </c>
      <c r="D5" s="69"/>
      <c r="E5" s="69"/>
      <c r="F5" s="70" t="s">
        <v>14</v>
      </c>
      <c r="G5" s="70"/>
      <c r="H5" s="70"/>
      <c r="I5" s="70" t="s">
        <v>15</v>
      </c>
      <c r="J5" s="70"/>
      <c r="K5" s="70"/>
      <c r="L5" s="70" t="s">
        <v>16</v>
      </c>
      <c r="M5" s="70"/>
      <c r="N5" s="70"/>
    </row>
    <row r="6" spans="2:16" ht="247.5" customHeight="1" x14ac:dyDescent="0.2">
      <c r="B6" s="71"/>
      <c r="C6" s="72" t="s">
        <v>51</v>
      </c>
      <c r="D6" s="73"/>
      <c r="E6" s="74"/>
      <c r="F6" s="75" t="s">
        <v>34</v>
      </c>
      <c r="G6" s="76"/>
      <c r="H6" s="77"/>
      <c r="I6" s="78" t="s">
        <v>35</v>
      </c>
      <c r="J6" s="76"/>
      <c r="K6" s="77"/>
      <c r="L6" s="78" t="s">
        <v>36</v>
      </c>
      <c r="M6" s="76"/>
      <c r="N6" s="77"/>
      <c r="O6" s="79" t="s">
        <v>37</v>
      </c>
    </row>
    <row r="7" spans="2:16" x14ac:dyDescent="0.2">
      <c r="B7" s="80" t="s">
        <v>12</v>
      </c>
      <c r="C7" s="81" t="s">
        <v>38</v>
      </c>
      <c r="D7" s="82" t="s">
        <v>39</v>
      </c>
      <c r="E7" s="83" t="s">
        <v>40</v>
      </c>
      <c r="F7" s="84" t="s">
        <v>38</v>
      </c>
      <c r="G7" s="85" t="s">
        <v>39</v>
      </c>
      <c r="H7" s="86" t="s">
        <v>40</v>
      </c>
      <c r="I7" s="84" t="s">
        <v>38</v>
      </c>
      <c r="J7" s="85" t="s">
        <v>39</v>
      </c>
      <c r="K7" s="86" t="s">
        <v>40</v>
      </c>
      <c r="L7" s="87" t="s">
        <v>38</v>
      </c>
      <c r="M7" s="88" t="s">
        <v>39</v>
      </c>
      <c r="N7" s="89" t="s">
        <v>40</v>
      </c>
      <c r="O7" s="90"/>
    </row>
    <row r="8" spans="2:16" x14ac:dyDescent="0.2">
      <c r="B8" s="91" t="str">
        <f>'[1]RFP Submittal'!A4</f>
        <v>Broaddus &amp; Associates</v>
      </c>
      <c r="C8" s="92"/>
      <c r="D8" s="93">
        <v>8</v>
      </c>
      <c r="E8" s="94">
        <f>C8*D8</f>
        <v>0</v>
      </c>
      <c r="F8" s="95"/>
      <c r="G8" s="96">
        <v>8</v>
      </c>
      <c r="H8" s="97">
        <f>F8*G8</f>
        <v>0</v>
      </c>
      <c r="I8" s="98"/>
      <c r="J8" s="96">
        <v>2</v>
      </c>
      <c r="K8" s="97">
        <f>I8*J8</f>
        <v>0</v>
      </c>
      <c r="L8" s="99"/>
      <c r="M8" s="100">
        <v>2</v>
      </c>
      <c r="N8" s="101">
        <f>L8*M8</f>
        <v>0</v>
      </c>
      <c r="O8" s="102">
        <f>N8+K8+H8+E8</f>
        <v>0</v>
      </c>
    </row>
    <row r="9" spans="2:16" x14ac:dyDescent="0.2">
      <c r="B9" s="91" t="str">
        <f>'[1]RFP Submittal'!A5</f>
        <v>Hill International</v>
      </c>
      <c r="C9" s="103"/>
      <c r="D9" s="93">
        <v>8</v>
      </c>
      <c r="E9" s="94">
        <f t="shared" ref="E9:E14" si="0">C9*D9</f>
        <v>0</v>
      </c>
      <c r="F9" s="98"/>
      <c r="G9" s="96">
        <v>8</v>
      </c>
      <c r="H9" s="97">
        <f t="shared" ref="H9:H14" si="1">F9*G9</f>
        <v>0</v>
      </c>
      <c r="I9" s="98"/>
      <c r="J9" s="96">
        <v>2</v>
      </c>
      <c r="K9" s="97">
        <f t="shared" ref="K9:K14" si="2">I9*J9</f>
        <v>0</v>
      </c>
      <c r="L9" s="99"/>
      <c r="M9" s="100">
        <v>2</v>
      </c>
      <c r="N9" s="101">
        <f t="shared" ref="N9:N14" si="3">L9*M9</f>
        <v>0</v>
      </c>
      <c r="O9" s="102">
        <f>N9+K9+H9+E9</f>
        <v>0</v>
      </c>
    </row>
    <row r="10" spans="2:16" x14ac:dyDescent="0.2">
      <c r="B10" s="91" t="str">
        <f>'[1]RFP Submittal'!A6</f>
        <v>Jacobs Project Management Co.</v>
      </c>
      <c r="C10" s="103"/>
      <c r="D10" s="93">
        <v>8</v>
      </c>
      <c r="E10" s="94">
        <f t="shared" si="0"/>
        <v>0</v>
      </c>
      <c r="F10" s="98"/>
      <c r="G10" s="96">
        <v>8</v>
      </c>
      <c r="H10" s="97">
        <f t="shared" si="1"/>
        <v>0</v>
      </c>
      <c r="I10" s="98"/>
      <c r="J10" s="96">
        <v>2</v>
      </c>
      <c r="K10" s="97">
        <f t="shared" si="2"/>
        <v>0</v>
      </c>
      <c r="L10" s="99"/>
      <c r="M10" s="100">
        <v>2</v>
      </c>
      <c r="N10" s="101">
        <f t="shared" si="3"/>
        <v>0</v>
      </c>
      <c r="O10" s="102">
        <f t="shared" ref="O10:O14" si="4">N10+K10+H10+E10</f>
        <v>0</v>
      </c>
    </row>
    <row r="11" spans="2:16" x14ac:dyDescent="0.2">
      <c r="B11" s="91" t="str">
        <f>'[1]RFP Submittal'!A7</f>
        <v>M Strategic Partners</v>
      </c>
      <c r="C11" s="103"/>
      <c r="D11" s="93">
        <v>8</v>
      </c>
      <c r="E11" s="94">
        <f t="shared" si="0"/>
        <v>0</v>
      </c>
      <c r="F11" s="98"/>
      <c r="G11" s="96">
        <v>8</v>
      </c>
      <c r="H11" s="97">
        <f t="shared" si="1"/>
        <v>0</v>
      </c>
      <c r="I11" s="98"/>
      <c r="J11" s="96">
        <v>2</v>
      </c>
      <c r="K11" s="97">
        <f t="shared" si="2"/>
        <v>0</v>
      </c>
      <c r="L11" s="99"/>
      <c r="M11" s="100">
        <v>2</v>
      </c>
      <c r="N11" s="101">
        <f t="shared" si="3"/>
        <v>0</v>
      </c>
      <c r="O11" s="102">
        <f t="shared" si="4"/>
        <v>0</v>
      </c>
    </row>
    <row r="12" spans="2:16" x14ac:dyDescent="0.2">
      <c r="B12" s="91" t="str">
        <f>'[1]RFP Submittal'!A8</f>
        <v>MPM Ventures, LLC (Milestone Project Management)</v>
      </c>
      <c r="C12" s="103"/>
      <c r="D12" s="93">
        <v>8</v>
      </c>
      <c r="E12" s="94">
        <f t="shared" si="0"/>
        <v>0</v>
      </c>
      <c r="F12" s="98"/>
      <c r="G12" s="96">
        <v>8</v>
      </c>
      <c r="H12" s="97">
        <f t="shared" si="1"/>
        <v>0</v>
      </c>
      <c r="I12" s="98"/>
      <c r="J12" s="96">
        <v>2</v>
      </c>
      <c r="K12" s="97">
        <f t="shared" si="2"/>
        <v>0</v>
      </c>
      <c r="L12" s="99"/>
      <c r="M12" s="100">
        <v>2</v>
      </c>
      <c r="N12" s="101">
        <f t="shared" si="3"/>
        <v>0</v>
      </c>
      <c r="O12" s="102">
        <f t="shared" si="4"/>
        <v>0</v>
      </c>
    </row>
    <row r="13" spans="2:16" x14ac:dyDescent="0.2">
      <c r="B13" s="91" t="str">
        <f>'[1]RFP Submittal'!A9</f>
        <v>Pedigo Staffing Services</v>
      </c>
      <c r="C13" s="103"/>
      <c r="D13" s="93">
        <v>8</v>
      </c>
      <c r="E13" s="94">
        <f t="shared" si="0"/>
        <v>0</v>
      </c>
      <c r="F13" s="98"/>
      <c r="G13" s="96">
        <v>8</v>
      </c>
      <c r="H13" s="97">
        <f t="shared" si="1"/>
        <v>0</v>
      </c>
      <c r="I13" s="98"/>
      <c r="J13" s="96">
        <v>2</v>
      </c>
      <c r="K13" s="97">
        <f t="shared" si="2"/>
        <v>0</v>
      </c>
      <c r="L13" s="99"/>
      <c r="M13" s="100">
        <v>2</v>
      </c>
      <c r="N13" s="101">
        <f t="shared" si="3"/>
        <v>0</v>
      </c>
      <c r="O13" s="102">
        <f t="shared" si="4"/>
        <v>0</v>
      </c>
    </row>
    <row r="14" spans="2:16" x14ac:dyDescent="0.2">
      <c r="B14" s="91" t="str">
        <f>'[1]RFP Submittal'!A10</f>
        <v>Turner &amp; Townsend Inc</v>
      </c>
      <c r="C14" s="103"/>
      <c r="D14" s="93">
        <v>8</v>
      </c>
      <c r="E14" s="94">
        <f t="shared" si="0"/>
        <v>0</v>
      </c>
      <c r="F14" s="98"/>
      <c r="G14" s="96">
        <v>8</v>
      </c>
      <c r="H14" s="97">
        <f t="shared" si="1"/>
        <v>0</v>
      </c>
      <c r="I14" s="98"/>
      <c r="J14" s="96">
        <v>2</v>
      </c>
      <c r="K14" s="97">
        <f t="shared" si="2"/>
        <v>0</v>
      </c>
      <c r="L14" s="99"/>
      <c r="M14" s="100">
        <v>2</v>
      </c>
      <c r="N14" s="101">
        <f t="shared" si="3"/>
        <v>0</v>
      </c>
      <c r="O14" s="102">
        <f t="shared" si="4"/>
        <v>0</v>
      </c>
    </row>
    <row r="15" spans="2:16" x14ac:dyDescent="0.2">
      <c r="B15" s="104"/>
      <c r="F15" s="104"/>
      <c r="G15" s="104"/>
      <c r="H15" s="104"/>
      <c r="I15" s="104"/>
      <c r="J15" s="104"/>
      <c r="K15" s="104"/>
      <c r="L15" s="104"/>
      <c r="M15" s="104"/>
      <c r="N15" s="104"/>
      <c r="O15" s="104"/>
    </row>
    <row r="16" spans="2:16" x14ac:dyDescent="0.2">
      <c r="B16" s="105" t="s">
        <v>41</v>
      </c>
      <c r="C16" s="105"/>
      <c r="D16" s="105"/>
      <c r="E16" s="105"/>
      <c r="F16" s="104"/>
      <c r="G16" s="104" t="s">
        <v>42</v>
      </c>
      <c r="H16" s="104"/>
      <c r="I16" s="104"/>
      <c r="J16" s="104"/>
      <c r="K16" s="104"/>
      <c r="L16" s="104"/>
      <c r="M16" s="104"/>
      <c r="N16" s="104"/>
      <c r="O16" s="104"/>
    </row>
    <row r="17" spans="2:15" x14ac:dyDescent="0.2">
      <c r="B17" s="105"/>
      <c r="C17" s="105"/>
      <c r="D17" s="105"/>
      <c r="E17" s="105"/>
      <c r="F17" s="104"/>
      <c r="G17" s="104" t="s">
        <v>43</v>
      </c>
      <c r="H17" s="104"/>
      <c r="I17" s="104"/>
      <c r="J17" s="104"/>
      <c r="K17" s="104"/>
      <c r="L17" s="104"/>
      <c r="M17" s="104"/>
      <c r="N17" s="104"/>
      <c r="O17" s="104"/>
    </row>
    <row r="18" spans="2:15" x14ac:dyDescent="0.2">
      <c r="B18" s="105"/>
      <c r="C18" s="105"/>
      <c r="D18" s="105"/>
      <c r="E18" s="105"/>
      <c r="F18" s="104"/>
      <c r="G18" s="104"/>
      <c r="H18" s="104"/>
      <c r="I18" s="104"/>
      <c r="J18" s="104"/>
      <c r="K18" s="104"/>
      <c r="L18" s="104"/>
      <c r="M18" s="104"/>
      <c r="N18" s="104"/>
      <c r="O18" s="104"/>
    </row>
    <row r="19" spans="2:15" ht="13.5" thickBot="1" x14ac:dyDescent="0.25">
      <c r="B19" s="106"/>
      <c r="C19" s="106"/>
      <c r="D19" s="106"/>
      <c r="E19" s="106"/>
      <c r="F19" s="104"/>
      <c r="G19" s="104"/>
      <c r="H19" s="104"/>
      <c r="I19" s="104"/>
      <c r="J19" s="104"/>
      <c r="K19" s="104"/>
      <c r="L19" s="104"/>
      <c r="M19" s="104"/>
      <c r="N19" s="104"/>
      <c r="O19" s="104"/>
    </row>
    <row r="20" spans="2:15" ht="13.5" thickTop="1" x14ac:dyDescent="0.2">
      <c r="B20" s="107" t="s">
        <v>44</v>
      </c>
      <c r="C20" s="108"/>
      <c r="D20" s="108"/>
      <c r="E20" s="109"/>
      <c r="F20" s="104"/>
      <c r="G20" s="104"/>
      <c r="H20" s="104"/>
      <c r="I20" s="104"/>
      <c r="J20" s="104"/>
      <c r="K20" s="104"/>
      <c r="L20" s="104"/>
      <c r="M20" s="104"/>
      <c r="N20" s="104"/>
      <c r="O20" s="104"/>
    </row>
    <row r="21" spans="2:15" x14ac:dyDescent="0.2">
      <c r="B21" s="110" t="s">
        <v>45</v>
      </c>
      <c r="C21" s="111"/>
      <c r="D21" s="111"/>
      <c r="E21" s="112"/>
      <c r="F21" s="104"/>
      <c r="G21" s="104"/>
      <c r="H21" s="104"/>
      <c r="I21" s="104"/>
      <c r="J21" s="104"/>
      <c r="K21" s="104"/>
      <c r="L21" s="104"/>
      <c r="M21" s="104"/>
      <c r="N21" s="104"/>
      <c r="O21" s="104"/>
    </row>
    <row r="22" spans="2:15" x14ac:dyDescent="0.2">
      <c r="B22" s="113" t="s">
        <v>46</v>
      </c>
      <c r="C22" s="114"/>
      <c r="D22" s="114"/>
      <c r="E22" s="115"/>
      <c r="F22" s="104"/>
      <c r="G22" s="104"/>
      <c r="H22" s="104"/>
      <c r="I22" s="104"/>
      <c r="J22" s="104"/>
      <c r="K22" s="104"/>
      <c r="L22" s="104"/>
      <c r="M22" s="104"/>
      <c r="N22" s="104"/>
      <c r="O22" s="104"/>
    </row>
    <row r="23" spans="2:15" x14ac:dyDescent="0.2">
      <c r="B23" s="113" t="s">
        <v>47</v>
      </c>
      <c r="C23" s="114"/>
      <c r="D23" s="114"/>
      <c r="E23" s="115"/>
      <c r="F23" s="104"/>
      <c r="G23" s="104"/>
      <c r="H23" s="104"/>
      <c r="I23" s="104"/>
      <c r="J23" s="104"/>
      <c r="K23" s="104"/>
      <c r="L23" s="104"/>
      <c r="M23" s="104"/>
      <c r="N23" s="104"/>
      <c r="O23" s="104"/>
    </row>
    <row r="24" spans="2:15" x14ac:dyDescent="0.2">
      <c r="B24" s="113" t="s">
        <v>48</v>
      </c>
      <c r="C24" s="114"/>
      <c r="D24" s="114"/>
      <c r="E24" s="115"/>
      <c r="F24" s="104"/>
      <c r="G24" s="104"/>
      <c r="H24" s="104"/>
      <c r="I24" s="104"/>
      <c r="J24" s="104"/>
      <c r="K24" s="104"/>
      <c r="L24" s="104"/>
      <c r="M24" s="104"/>
      <c r="N24" s="104"/>
      <c r="O24" s="104"/>
    </row>
    <row r="25" spans="2:15" x14ac:dyDescent="0.2">
      <c r="B25" s="113" t="s">
        <v>49</v>
      </c>
      <c r="C25" s="114"/>
      <c r="D25" s="114"/>
      <c r="E25" s="115"/>
      <c r="F25" s="104"/>
      <c r="G25" s="104"/>
      <c r="H25" s="104"/>
      <c r="I25" s="104"/>
      <c r="J25" s="104"/>
      <c r="K25" s="104"/>
      <c r="L25" s="104"/>
      <c r="M25" s="104"/>
      <c r="N25" s="104"/>
      <c r="O25" s="104"/>
    </row>
    <row r="26" spans="2:15" ht="13.5" thickBot="1" x14ac:dyDescent="0.25">
      <c r="B26" s="116" t="s">
        <v>50</v>
      </c>
      <c r="C26" s="117"/>
      <c r="D26" s="117"/>
      <c r="E26" s="118"/>
      <c r="F26" s="104"/>
      <c r="G26" s="104"/>
      <c r="H26" s="104"/>
      <c r="I26" s="104"/>
      <c r="J26" s="104"/>
      <c r="K26" s="104"/>
      <c r="L26" s="104"/>
      <c r="M26" s="104"/>
      <c r="N26" s="104"/>
      <c r="O26" s="104"/>
    </row>
    <row r="27" spans="2:15" ht="13.5" thickTop="1" x14ac:dyDescent="0.2"/>
  </sheetData>
  <mergeCells count="18">
    <mergeCell ref="B21:E21"/>
    <mergeCell ref="B22:E22"/>
    <mergeCell ref="B23:E23"/>
    <mergeCell ref="B24:E24"/>
    <mergeCell ref="B25:E25"/>
    <mergeCell ref="B26:E26"/>
    <mergeCell ref="C6:E6"/>
    <mergeCell ref="F6:H6"/>
    <mergeCell ref="I6:K6"/>
    <mergeCell ref="L6:N6"/>
    <mergeCell ref="B16:E19"/>
    <mergeCell ref="B20:E20"/>
    <mergeCell ref="B1:D1"/>
    <mergeCell ref="C3:F3"/>
    <mergeCell ref="C5:E5"/>
    <mergeCell ref="F5:H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C34" sqref="C34"/>
    </sheetView>
  </sheetViews>
  <sheetFormatPr defaultRowHeight="12.75" x14ac:dyDescent="0.2"/>
  <sheetData>
    <row r="1" spans="1:9" ht="15.75" x14ac:dyDescent="0.25">
      <c r="A1" s="59" t="s">
        <v>0</v>
      </c>
      <c r="B1" s="59"/>
      <c r="C1" s="59"/>
      <c r="D1" s="59"/>
      <c r="E1" s="59"/>
      <c r="F1" s="59"/>
      <c r="G1" s="59"/>
      <c r="H1" s="59"/>
      <c r="I1" s="59"/>
    </row>
    <row r="2" spans="1:9" ht="15.75" x14ac:dyDescent="0.25">
      <c r="A2" s="14"/>
      <c r="B2" s="13"/>
      <c r="C2" s="60" t="s">
        <v>6</v>
      </c>
      <c r="D2" s="60"/>
      <c r="E2" s="60"/>
      <c r="F2" s="60"/>
      <c r="G2" s="60"/>
      <c r="H2" s="13"/>
      <c r="I2" s="12"/>
    </row>
    <row r="3" spans="1:9" x14ac:dyDescent="0.2">
      <c r="A3" s="58" t="s">
        <v>12</v>
      </c>
      <c r="B3" s="58"/>
      <c r="C3" s="58"/>
      <c r="D3" s="58"/>
      <c r="E3" s="36" t="s">
        <v>13</v>
      </c>
      <c r="F3" s="36" t="s">
        <v>14</v>
      </c>
      <c r="G3" s="36" t="s">
        <v>15</v>
      </c>
      <c r="H3" s="36" t="s">
        <v>16</v>
      </c>
      <c r="I3" s="33" t="s">
        <v>17</v>
      </c>
    </row>
    <row r="4" spans="1:9" x14ac:dyDescent="0.2">
      <c r="A4" s="57" t="s">
        <v>23</v>
      </c>
      <c r="B4" s="57"/>
      <c r="C4" s="57"/>
      <c r="D4" s="57"/>
      <c r="E4" s="34">
        <v>0</v>
      </c>
      <c r="F4" s="34">
        <v>36</v>
      </c>
      <c r="G4" s="34">
        <v>0</v>
      </c>
      <c r="H4" s="34">
        <v>8</v>
      </c>
      <c r="I4" s="35">
        <f t="shared" ref="I4:I10" si="0">SUM(E4:H4)</f>
        <v>44</v>
      </c>
    </row>
    <row r="5" spans="1:9" x14ac:dyDescent="0.2">
      <c r="A5" s="57" t="s">
        <v>24</v>
      </c>
      <c r="B5" s="57"/>
      <c r="C5" s="57"/>
      <c r="D5" s="57"/>
      <c r="E5" s="34">
        <v>0</v>
      </c>
      <c r="F5" s="34">
        <v>32</v>
      </c>
      <c r="G5" s="34">
        <v>0</v>
      </c>
      <c r="H5" s="34">
        <v>6</v>
      </c>
      <c r="I5" s="35">
        <f t="shared" si="0"/>
        <v>38</v>
      </c>
    </row>
    <row r="6" spans="1:9" x14ac:dyDescent="0.2">
      <c r="A6" s="57" t="s">
        <v>25</v>
      </c>
      <c r="B6" s="57"/>
      <c r="C6" s="57"/>
      <c r="D6" s="57"/>
      <c r="E6" s="34">
        <v>0</v>
      </c>
      <c r="F6" s="34">
        <v>30</v>
      </c>
      <c r="G6" s="34">
        <v>0</v>
      </c>
      <c r="H6" s="34">
        <v>6</v>
      </c>
      <c r="I6" s="35">
        <f t="shared" si="0"/>
        <v>36</v>
      </c>
    </row>
    <row r="7" spans="1:9" x14ac:dyDescent="0.2">
      <c r="A7" s="57" t="s">
        <v>26</v>
      </c>
      <c r="B7" s="57"/>
      <c r="C7" s="57"/>
      <c r="D7" s="57"/>
      <c r="E7" s="34">
        <v>0</v>
      </c>
      <c r="F7" s="34">
        <v>27.2</v>
      </c>
      <c r="G7" s="34">
        <v>0</v>
      </c>
      <c r="H7" s="34">
        <v>6</v>
      </c>
      <c r="I7" s="35">
        <f t="shared" si="0"/>
        <v>33.200000000000003</v>
      </c>
    </row>
    <row r="8" spans="1:9" x14ac:dyDescent="0.2">
      <c r="A8" s="57" t="s">
        <v>27</v>
      </c>
      <c r="B8" s="57"/>
      <c r="C8" s="57"/>
      <c r="D8" s="57"/>
      <c r="E8" s="34">
        <v>0</v>
      </c>
      <c r="F8" s="34">
        <v>24</v>
      </c>
      <c r="G8" s="34">
        <v>0</v>
      </c>
      <c r="H8" s="34">
        <v>4</v>
      </c>
      <c r="I8" s="35">
        <f t="shared" si="0"/>
        <v>28</v>
      </c>
    </row>
    <row r="9" spans="1:9" x14ac:dyDescent="0.2">
      <c r="A9" s="57" t="s">
        <v>28</v>
      </c>
      <c r="B9" s="57"/>
      <c r="C9" s="57"/>
      <c r="D9" s="57"/>
      <c r="E9" s="34">
        <v>0</v>
      </c>
      <c r="F9" s="34">
        <v>12</v>
      </c>
      <c r="G9" s="34">
        <v>0</v>
      </c>
      <c r="H9" s="34">
        <v>2</v>
      </c>
      <c r="I9" s="35">
        <f t="shared" si="0"/>
        <v>14</v>
      </c>
    </row>
    <row r="10" spans="1:9" x14ac:dyDescent="0.2">
      <c r="A10" s="57" t="s">
        <v>29</v>
      </c>
      <c r="B10" s="57"/>
      <c r="C10" s="57"/>
      <c r="D10" s="57"/>
      <c r="E10" s="34">
        <v>0</v>
      </c>
      <c r="F10" s="34">
        <v>24</v>
      </c>
      <c r="G10" s="34">
        <v>0</v>
      </c>
      <c r="H10" s="34">
        <v>4</v>
      </c>
      <c r="I10" s="35">
        <f t="shared" si="0"/>
        <v>28</v>
      </c>
    </row>
  </sheetData>
  <mergeCells count="10">
    <mergeCell ref="A1:I1"/>
    <mergeCell ref="C2:G2"/>
    <mergeCell ref="A7:D7"/>
    <mergeCell ref="A8:D8"/>
    <mergeCell ref="A9:D9"/>
    <mergeCell ref="A10:D10"/>
    <mergeCell ref="A3:D3"/>
    <mergeCell ref="A4:D4"/>
    <mergeCell ref="A5:D5"/>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C2" sqref="C2:G2"/>
    </sheetView>
  </sheetViews>
  <sheetFormatPr defaultRowHeight="12.75" x14ac:dyDescent="0.2"/>
  <sheetData>
    <row r="1" spans="1:9" ht="15.75" x14ac:dyDescent="0.25">
      <c r="A1" s="59" t="s">
        <v>0</v>
      </c>
      <c r="B1" s="59"/>
      <c r="C1" s="59"/>
      <c r="D1" s="59"/>
      <c r="E1" s="59"/>
      <c r="F1" s="59"/>
      <c r="G1" s="59"/>
      <c r="H1" s="59"/>
      <c r="I1" s="59"/>
    </row>
    <row r="2" spans="1:9" ht="15.75" x14ac:dyDescent="0.25">
      <c r="A2" s="14"/>
      <c r="B2" s="13"/>
      <c r="C2" s="60" t="s">
        <v>7</v>
      </c>
      <c r="D2" s="60"/>
      <c r="E2" s="60"/>
      <c r="F2" s="60"/>
      <c r="G2" s="60"/>
      <c r="H2" s="13"/>
      <c r="I2" s="12"/>
    </row>
    <row r="3" spans="1:9" x14ac:dyDescent="0.2">
      <c r="A3" s="58" t="s">
        <v>12</v>
      </c>
      <c r="B3" s="58"/>
      <c r="C3" s="58"/>
      <c r="D3" s="58"/>
      <c r="E3" s="44" t="s">
        <v>13</v>
      </c>
      <c r="F3" s="44" t="s">
        <v>14</v>
      </c>
      <c r="G3" s="44" t="s">
        <v>15</v>
      </c>
      <c r="H3" s="44" t="s">
        <v>16</v>
      </c>
      <c r="I3" s="41" t="s">
        <v>17</v>
      </c>
    </row>
    <row r="4" spans="1:9" x14ac:dyDescent="0.2">
      <c r="A4" s="57" t="s">
        <v>23</v>
      </c>
      <c r="B4" s="57"/>
      <c r="C4" s="57"/>
      <c r="D4" s="57"/>
      <c r="E4" s="42">
        <v>0</v>
      </c>
      <c r="F4" s="42">
        <v>36</v>
      </c>
      <c r="G4" s="42">
        <v>0</v>
      </c>
      <c r="H4" s="42">
        <v>7</v>
      </c>
      <c r="I4" s="43">
        <f>SUM(E4:H4)</f>
        <v>43</v>
      </c>
    </row>
    <row r="5" spans="1:9" x14ac:dyDescent="0.2">
      <c r="A5" s="57" t="s">
        <v>24</v>
      </c>
      <c r="B5" s="57"/>
      <c r="C5" s="57"/>
      <c r="D5" s="57"/>
      <c r="E5" s="42">
        <v>0</v>
      </c>
      <c r="F5" s="42">
        <v>24</v>
      </c>
      <c r="G5" s="42">
        <v>0</v>
      </c>
      <c r="H5" s="42">
        <v>6</v>
      </c>
      <c r="I5" s="43">
        <f t="shared" ref="I5:I10" si="0">SUM(E5:H5)</f>
        <v>30</v>
      </c>
    </row>
    <row r="6" spans="1:9" x14ac:dyDescent="0.2">
      <c r="A6" s="57" t="s">
        <v>25</v>
      </c>
      <c r="B6" s="57"/>
      <c r="C6" s="57"/>
      <c r="D6" s="57"/>
      <c r="E6" s="42">
        <v>0</v>
      </c>
      <c r="F6" s="42">
        <v>32</v>
      </c>
      <c r="G6" s="42">
        <v>0</v>
      </c>
      <c r="H6" s="42">
        <v>6</v>
      </c>
      <c r="I6" s="43">
        <f t="shared" si="0"/>
        <v>38</v>
      </c>
    </row>
    <row r="7" spans="1:9" x14ac:dyDescent="0.2">
      <c r="A7" s="57" t="s">
        <v>26</v>
      </c>
      <c r="B7" s="57"/>
      <c r="C7" s="57"/>
      <c r="D7" s="57"/>
      <c r="E7" s="42">
        <v>0</v>
      </c>
      <c r="F7" s="42">
        <v>24</v>
      </c>
      <c r="G7" s="42">
        <v>0</v>
      </c>
      <c r="H7" s="42">
        <v>6</v>
      </c>
      <c r="I7" s="43">
        <f t="shared" si="0"/>
        <v>30</v>
      </c>
    </row>
    <row r="8" spans="1:9" x14ac:dyDescent="0.2">
      <c r="A8" s="57" t="s">
        <v>27</v>
      </c>
      <c r="B8" s="57"/>
      <c r="C8" s="57"/>
      <c r="D8" s="57"/>
      <c r="E8" s="42">
        <v>0</v>
      </c>
      <c r="F8" s="42">
        <v>24</v>
      </c>
      <c r="G8" s="42">
        <v>0</v>
      </c>
      <c r="H8" s="42">
        <v>6</v>
      </c>
      <c r="I8" s="43">
        <f t="shared" si="0"/>
        <v>30</v>
      </c>
    </row>
    <row r="9" spans="1:9" x14ac:dyDescent="0.2">
      <c r="A9" s="57" t="s">
        <v>28</v>
      </c>
      <c r="B9" s="57"/>
      <c r="C9" s="57"/>
      <c r="D9" s="57"/>
      <c r="E9" s="42">
        <v>0</v>
      </c>
      <c r="F9" s="42">
        <v>32</v>
      </c>
      <c r="G9" s="42">
        <v>0</v>
      </c>
      <c r="H9" s="42">
        <v>6</v>
      </c>
      <c r="I9" s="43">
        <f t="shared" si="0"/>
        <v>38</v>
      </c>
    </row>
    <row r="10" spans="1:9" x14ac:dyDescent="0.2">
      <c r="A10" s="57" t="s">
        <v>29</v>
      </c>
      <c r="B10" s="57"/>
      <c r="C10" s="57"/>
      <c r="D10" s="57"/>
      <c r="E10" s="42">
        <v>0</v>
      </c>
      <c r="F10" s="42">
        <v>16</v>
      </c>
      <c r="G10" s="42">
        <v>0</v>
      </c>
      <c r="H10" s="42">
        <v>4</v>
      </c>
      <c r="I10" s="43">
        <f t="shared" si="0"/>
        <v>20</v>
      </c>
    </row>
  </sheetData>
  <mergeCells count="10">
    <mergeCell ref="A1:I1"/>
    <mergeCell ref="C2:G2"/>
    <mergeCell ref="A7:D7"/>
    <mergeCell ref="A8:D8"/>
    <mergeCell ref="A9:D9"/>
    <mergeCell ref="A10:D10"/>
    <mergeCell ref="A3:D3"/>
    <mergeCell ref="A4:D4"/>
    <mergeCell ref="A5:D5"/>
    <mergeCell ref="A6:D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C2" sqref="C2:G2"/>
    </sheetView>
  </sheetViews>
  <sheetFormatPr defaultRowHeight="12.75" x14ac:dyDescent="0.2"/>
  <sheetData>
    <row r="1" spans="1:9" ht="15.75" x14ac:dyDescent="0.25">
      <c r="A1" s="59" t="s">
        <v>0</v>
      </c>
      <c r="B1" s="59"/>
      <c r="C1" s="59"/>
      <c r="D1" s="59"/>
      <c r="E1" s="59"/>
      <c r="F1" s="59"/>
      <c r="G1" s="59"/>
      <c r="H1" s="59"/>
      <c r="I1" s="59"/>
    </row>
    <row r="2" spans="1:9" ht="15.75" x14ac:dyDescent="0.25">
      <c r="A2" s="17"/>
      <c r="B2" s="16"/>
      <c r="C2" s="60" t="s">
        <v>8</v>
      </c>
      <c r="D2" s="60"/>
      <c r="E2" s="60"/>
      <c r="F2" s="60"/>
      <c r="G2" s="60"/>
      <c r="H2" s="16"/>
      <c r="I2" s="15"/>
    </row>
    <row r="3" spans="1:9" x14ac:dyDescent="0.2">
      <c r="A3" s="58" t="s">
        <v>12</v>
      </c>
      <c r="B3" s="58"/>
      <c r="C3" s="58"/>
      <c r="D3" s="58"/>
      <c r="E3" s="48" t="s">
        <v>13</v>
      </c>
      <c r="F3" s="48" t="s">
        <v>14</v>
      </c>
      <c r="G3" s="48" t="s">
        <v>15</v>
      </c>
      <c r="H3" s="48" t="s">
        <v>16</v>
      </c>
      <c r="I3" s="45" t="s">
        <v>17</v>
      </c>
    </row>
    <row r="4" spans="1:9" x14ac:dyDescent="0.2">
      <c r="A4" s="57" t="s">
        <v>23</v>
      </c>
      <c r="B4" s="57"/>
      <c r="C4" s="57"/>
      <c r="D4" s="57"/>
      <c r="E4" s="46">
        <v>0</v>
      </c>
      <c r="F4" s="46">
        <v>24</v>
      </c>
      <c r="G4" s="46">
        <v>0</v>
      </c>
      <c r="H4" s="46">
        <v>5</v>
      </c>
      <c r="I4" s="47">
        <f>SUM(E4:H4)</f>
        <v>29</v>
      </c>
    </row>
    <row r="5" spans="1:9" x14ac:dyDescent="0.2">
      <c r="A5" s="57" t="s">
        <v>24</v>
      </c>
      <c r="B5" s="57"/>
      <c r="C5" s="57"/>
      <c r="D5" s="57"/>
      <c r="E5" s="46">
        <v>0</v>
      </c>
      <c r="F5" s="46">
        <v>28</v>
      </c>
      <c r="G5" s="46">
        <v>0</v>
      </c>
      <c r="H5" s="46">
        <v>7</v>
      </c>
      <c r="I5" s="47">
        <f t="shared" ref="I5:I10" si="0">SUM(E5:H5)</f>
        <v>35</v>
      </c>
    </row>
    <row r="6" spans="1:9" x14ac:dyDescent="0.2">
      <c r="A6" s="57" t="s">
        <v>25</v>
      </c>
      <c r="B6" s="57"/>
      <c r="C6" s="57"/>
      <c r="D6" s="57"/>
      <c r="E6" s="46">
        <v>0</v>
      </c>
      <c r="F6" s="46">
        <v>28</v>
      </c>
      <c r="G6" s="46">
        <v>0</v>
      </c>
      <c r="H6" s="46">
        <v>7</v>
      </c>
      <c r="I6" s="47">
        <f t="shared" si="0"/>
        <v>35</v>
      </c>
    </row>
    <row r="7" spans="1:9" x14ac:dyDescent="0.2">
      <c r="A7" s="57" t="s">
        <v>26</v>
      </c>
      <c r="B7" s="57"/>
      <c r="C7" s="57"/>
      <c r="D7" s="57"/>
      <c r="E7" s="46">
        <v>0</v>
      </c>
      <c r="F7" s="46">
        <v>28</v>
      </c>
      <c r="G7" s="46">
        <v>0</v>
      </c>
      <c r="H7" s="46">
        <v>7</v>
      </c>
      <c r="I7" s="47">
        <f t="shared" si="0"/>
        <v>35</v>
      </c>
    </row>
    <row r="8" spans="1:9" x14ac:dyDescent="0.2">
      <c r="A8" s="57" t="s">
        <v>27</v>
      </c>
      <c r="B8" s="57"/>
      <c r="C8" s="57"/>
      <c r="D8" s="57"/>
      <c r="E8" s="46">
        <v>0</v>
      </c>
      <c r="F8" s="46">
        <v>24</v>
      </c>
      <c r="G8" s="46">
        <v>0</v>
      </c>
      <c r="H8" s="46">
        <v>6</v>
      </c>
      <c r="I8" s="47">
        <f t="shared" si="0"/>
        <v>30</v>
      </c>
    </row>
    <row r="9" spans="1:9" x14ac:dyDescent="0.2">
      <c r="A9" s="57" t="s">
        <v>28</v>
      </c>
      <c r="B9" s="57"/>
      <c r="C9" s="57"/>
      <c r="D9" s="57"/>
      <c r="E9" s="46">
        <v>0</v>
      </c>
      <c r="F9" s="46">
        <v>28</v>
      </c>
      <c r="G9" s="46">
        <v>0</v>
      </c>
      <c r="H9" s="46">
        <v>5</v>
      </c>
      <c r="I9" s="47">
        <f t="shared" si="0"/>
        <v>33</v>
      </c>
    </row>
    <row r="10" spans="1:9" x14ac:dyDescent="0.2">
      <c r="A10" s="57" t="s">
        <v>29</v>
      </c>
      <c r="B10" s="57"/>
      <c r="C10" s="57"/>
      <c r="D10" s="57"/>
      <c r="E10" s="46">
        <v>0</v>
      </c>
      <c r="F10" s="46">
        <v>28</v>
      </c>
      <c r="G10" s="46">
        <v>0</v>
      </c>
      <c r="H10" s="46">
        <v>7</v>
      </c>
      <c r="I10" s="47">
        <f t="shared" si="0"/>
        <v>35</v>
      </c>
    </row>
  </sheetData>
  <mergeCells count="10">
    <mergeCell ref="A1:I1"/>
    <mergeCell ref="C2:G2"/>
    <mergeCell ref="A7:D7"/>
    <mergeCell ref="A8:D8"/>
    <mergeCell ref="A9:D9"/>
    <mergeCell ref="A10:D10"/>
    <mergeCell ref="A3:D3"/>
    <mergeCell ref="A4:D4"/>
    <mergeCell ref="A5:D5"/>
    <mergeCell ref="A6: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C2" sqref="C2:G2"/>
    </sheetView>
  </sheetViews>
  <sheetFormatPr defaultRowHeight="12.75" x14ac:dyDescent="0.2"/>
  <sheetData>
    <row r="1" spans="1:9" ht="15.75" x14ac:dyDescent="0.25">
      <c r="A1" s="59" t="s">
        <v>0</v>
      </c>
      <c r="B1" s="59"/>
      <c r="C1" s="59"/>
      <c r="D1" s="59"/>
      <c r="E1" s="59"/>
      <c r="F1" s="59"/>
      <c r="G1" s="59"/>
      <c r="H1" s="59"/>
      <c r="I1" s="59"/>
    </row>
    <row r="2" spans="1:9" ht="15.75" x14ac:dyDescent="0.25">
      <c r="A2" s="20"/>
      <c r="B2" s="19"/>
      <c r="C2" s="60" t="s">
        <v>9</v>
      </c>
      <c r="D2" s="60"/>
      <c r="E2" s="60"/>
      <c r="F2" s="60"/>
      <c r="G2" s="60"/>
      <c r="H2" s="19"/>
      <c r="I2" s="18"/>
    </row>
    <row r="3" spans="1:9" x14ac:dyDescent="0.2">
      <c r="A3" s="58" t="s">
        <v>12</v>
      </c>
      <c r="B3" s="58"/>
      <c r="C3" s="58"/>
      <c r="D3" s="58"/>
      <c r="E3" s="52" t="s">
        <v>13</v>
      </c>
      <c r="F3" s="52" t="s">
        <v>14</v>
      </c>
      <c r="G3" s="52" t="s">
        <v>15</v>
      </c>
      <c r="H3" s="52" t="s">
        <v>16</v>
      </c>
      <c r="I3" s="49" t="s">
        <v>17</v>
      </c>
    </row>
    <row r="4" spans="1:9" x14ac:dyDescent="0.2">
      <c r="A4" s="57" t="s">
        <v>23</v>
      </c>
      <c r="B4" s="57"/>
      <c r="C4" s="57"/>
      <c r="D4" s="57"/>
      <c r="E4" s="50">
        <v>0</v>
      </c>
      <c r="F4" s="50">
        <v>28</v>
      </c>
      <c r="G4" s="50">
        <v>0</v>
      </c>
      <c r="H4" s="50">
        <v>5.8</v>
      </c>
      <c r="I4" s="51">
        <f>SUM(E4:H4)</f>
        <v>33.799999999999997</v>
      </c>
    </row>
    <row r="5" spans="1:9" x14ac:dyDescent="0.2">
      <c r="A5" s="57" t="s">
        <v>24</v>
      </c>
      <c r="B5" s="57"/>
      <c r="C5" s="57"/>
      <c r="D5" s="57"/>
      <c r="E5" s="50">
        <v>0</v>
      </c>
      <c r="F5" s="50">
        <v>37.6</v>
      </c>
      <c r="G5" s="50">
        <v>0</v>
      </c>
      <c r="H5" s="50">
        <v>10</v>
      </c>
      <c r="I5" s="51">
        <f t="shared" ref="I5:I10" si="0">SUM(E5:H5)</f>
        <v>47.6</v>
      </c>
    </row>
    <row r="6" spans="1:9" x14ac:dyDescent="0.2">
      <c r="A6" s="57" t="s">
        <v>25</v>
      </c>
      <c r="B6" s="57"/>
      <c r="C6" s="57"/>
      <c r="D6" s="57"/>
      <c r="E6" s="50">
        <v>0</v>
      </c>
      <c r="F6" s="50">
        <v>32.799999999999997</v>
      </c>
      <c r="G6" s="50">
        <v>0</v>
      </c>
      <c r="H6" s="50">
        <v>6.2</v>
      </c>
      <c r="I6" s="51">
        <f t="shared" si="0"/>
        <v>39</v>
      </c>
    </row>
    <row r="7" spans="1:9" x14ac:dyDescent="0.2">
      <c r="A7" s="57" t="s">
        <v>26</v>
      </c>
      <c r="B7" s="57"/>
      <c r="C7" s="57"/>
      <c r="D7" s="57"/>
      <c r="E7" s="50">
        <v>0</v>
      </c>
      <c r="F7" s="50">
        <v>40</v>
      </c>
      <c r="G7" s="50">
        <v>0</v>
      </c>
      <c r="H7" s="50">
        <v>8.8000000000000007</v>
      </c>
      <c r="I7" s="51">
        <f t="shared" si="0"/>
        <v>48.8</v>
      </c>
    </row>
    <row r="8" spans="1:9" x14ac:dyDescent="0.2">
      <c r="A8" s="57" t="s">
        <v>27</v>
      </c>
      <c r="B8" s="57"/>
      <c r="C8" s="57"/>
      <c r="D8" s="57"/>
      <c r="E8" s="50">
        <v>0</v>
      </c>
      <c r="F8" s="50">
        <v>22.4</v>
      </c>
      <c r="G8" s="50">
        <v>0</v>
      </c>
      <c r="H8" s="50">
        <v>10</v>
      </c>
      <c r="I8" s="51">
        <f t="shared" si="0"/>
        <v>32.4</v>
      </c>
    </row>
    <row r="9" spans="1:9" x14ac:dyDescent="0.2">
      <c r="A9" s="57" t="s">
        <v>28</v>
      </c>
      <c r="B9" s="57"/>
      <c r="C9" s="57"/>
      <c r="D9" s="57"/>
      <c r="E9" s="50">
        <v>0</v>
      </c>
      <c r="F9" s="50">
        <v>24.8</v>
      </c>
      <c r="G9" s="50">
        <v>0</v>
      </c>
      <c r="H9" s="50">
        <v>7.4</v>
      </c>
      <c r="I9" s="51">
        <f t="shared" si="0"/>
        <v>32.200000000000003</v>
      </c>
    </row>
    <row r="10" spans="1:9" x14ac:dyDescent="0.2">
      <c r="A10" s="57" t="s">
        <v>29</v>
      </c>
      <c r="B10" s="57"/>
      <c r="C10" s="57"/>
      <c r="D10" s="57"/>
      <c r="E10" s="50">
        <v>0</v>
      </c>
      <c r="F10" s="50">
        <v>23.2</v>
      </c>
      <c r="G10" s="50">
        <v>0</v>
      </c>
      <c r="H10" s="50">
        <v>5.8</v>
      </c>
      <c r="I10" s="51">
        <f t="shared" si="0"/>
        <v>29</v>
      </c>
    </row>
  </sheetData>
  <mergeCells count="10">
    <mergeCell ref="A1:I1"/>
    <mergeCell ref="C2:G2"/>
    <mergeCell ref="A7:D7"/>
    <mergeCell ref="A8:D8"/>
    <mergeCell ref="A9:D9"/>
    <mergeCell ref="A10:D10"/>
    <mergeCell ref="A3:D3"/>
    <mergeCell ref="A4:D4"/>
    <mergeCell ref="A5:D5"/>
    <mergeCell ref="A6:D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C2" sqref="C2:G2"/>
    </sheetView>
  </sheetViews>
  <sheetFormatPr defaultRowHeight="12.75" x14ac:dyDescent="0.2"/>
  <sheetData>
    <row r="1" spans="1:9" ht="15.75" x14ac:dyDescent="0.25">
      <c r="A1" s="59" t="s">
        <v>0</v>
      </c>
      <c r="B1" s="59"/>
      <c r="C1" s="59"/>
      <c r="D1" s="59"/>
      <c r="E1" s="59"/>
      <c r="F1" s="59"/>
      <c r="G1" s="59"/>
      <c r="H1" s="59"/>
      <c r="I1" s="59"/>
    </row>
    <row r="2" spans="1:9" ht="15.75" x14ac:dyDescent="0.25">
      <c r="A2" s="23"/>
      <c r="B2" s="22"/>
      <c r="C2" s="60" t="s">
        <v>10</v>
      </c>
      <c r="D2" s="60"/>
      <c r="E2" s="60"/>
      <c r="F2" s="60"/>
      <c r="G2" s="60"/>
      <c r="H2" s="22"/>
      <c r="I2" s="21"/>
    </row>
    <row r="3" spans="1:9" x14ac:dyDescent="0.2">
      <c r="A3" s="58" t="s">
        <v>12</v>
      </c>
      <c r="B3" s="58"/>
      <c r="C3" s="58"/>
      <c r="D3" s="58"/>
      <c r="E3" s="56" t="s">
        <v>13</v>
      </c>
      <c r="F3" s="56" t="s">
        <v>14</v>
      </c>
      <c r="G3" s="56" t="s">
        <v>15</v>
      </c>
      <c r="H3" s="56" t="s">
        <v>16</v>
      </c>
      <c r="I3" s="53" t="s">
        <v>17</v>
      </c>
    </row>
    <row r="4" spans="1:9" x14ac:dyDescent="0.2">
      <c r="A4" s="57" t="s">
        <v>23</v>
      </c>
      <c r="B4" s="57"/>
      <c r="C4" s="57"/>
      <c r="D4" s="57"/>
      <c r="E4" s="54">
        <v>0</v>
      </c>
      <c r="F4" s="54">
        <v>8</v>
      </c>
      <c r="G4" s="54">
        <v>0</v>
      </c>
      <c r="H4" s="54">
        <v>2</v>
      </c>
      <c r="I4" s="55">
        <f>SUM(E4:H4)</f>
        <v>10</v>
      </c>
    </row>
    <row r="5" spans="1:9" x14ac:dyDescent="0.2">
      <c r="A5" s="57" t="s">
        <v>24</v>
      </c>
      <c r="B5" s="57"/>
      <c r="C5" s="57"/>
      <c r="D5" s="57"/>
      <c r="E5" s="54">
        <v>0</v>
      </c>
      <c r="F5" s="54">
        <v>28</v>
      </c>
      <c r="G5" s="54">
        <v>0</v>
      </c>
      <c r="H5" s="54">
        <v>10</v>
      </c>
      <c r="I5" s="55">
        <f t="shared" ref="I5:I10" si="0">SUM(E5:H5)</f>
        <v>38</v>
      </c>
    </row>
    <row r="6" spans="1:9" x14ac:dyDescent="0.2">
      <c r="A6" s="57" t="s">
        <v>25</v>
      </c>
      <c r="B6" s="57"/>
      <c r="C6" s="57"/>
      <c r="D6" s="57"/>
      <c r="E6" s="54">
        <v>0</v>
      </c>
      <c r="F6" s="54">
        <v>36</v>
      </c>
      <c r="G6" s="54">
        <v>0</v>
      </c>
      <c r="H6" s="54">
        <v>10</v>
      </c>
      <c r="I6" s="55">
        <f t="shared" si="0"/>
        <v>46</v>
      </c>
    </row>
    <row r="7" spans="1:9" x14ac:dyDescent="0.2">
      <c r="A7" s="57" t="s">
        <v>26</v>
      </c>
      <c r="B7" s="57"/>
      <c r="C7" s="57"/>
      <c r="D7" s="57"/>
      <c r="E7" s="54">
        <v>0</v>
      </c>
      <c r="F7" s="54">
        <v>8</v>
      </c>
      <c r="G7" s="54">
        <v>0</v>
      </c>
      <c r="H7" s="54">
        <v>2</v>
      </c>
      <c r="I7" s="55">
        <f t="shared" si="0"/>
        <v>10</v>
      </c>
    </row>
    <row r="8" spans="1:9" x14ac:dyDescent="0.2">
      <c r="A8" s="57" t="s">
        <v>27</v>
      </c>
      <c r="B8" s="57"/>
      <c r="C8" s="57"/>
      <c r="D8" s="57"/>
      <c r="E8" s="54">
        <v>0</v>
      </c>
      <c r="F8" s="54">
        <v>8</v>
      </c>
      <c r="G8" s="54">
        <v>0</v>
      </c>
      <c r="H8" s="54">
        <v>2</v>
      </c>
      <c r="I8" s="55">
        <f t="shared" si="0"/>
        <v>10</v>
      </c>
    </row>
    <row r="9" spans="1:9" x14ac:dyDescent="0.2">
      <c r="A9" s="57" t="s">
        <v>28</v>
      </c>
      <c r="B9" s="57"/>
      <c r="C9" s="57"/>
      <c r="D9" s="57"/>
      <c r="E9" s="54">
        <v>0</v>
      </c>
      <c r="F9" s="54">
        <v>8</v>
      </c>
      <c r="G9" s="54">
        <v>0</v>
      </c>
      <c r="H9" s="54">
        <v>2</v>
      </c>
      <c r="I9" s="55">
        <f t="shared" si="0"/>
        <v>10</v>
      </c>
    </row>
    <row r="10" spans="1:9" x14ac:dyDescent="0.2">
      <c r="A10" s="57" t="s">
        <v>29</v>
      </c>
      <c r="B10" s="57"/>
      <c r="C10" s="57"/>
      <c r="D10" s="57"/>
      <c r="E10" s="54">
        <v>0</v>
      </c>
      <c r="F10" s="54">
        <v>28</v>
      </c>
      <c r="G10" s="54">
        <v>0</v>
      </c>
      <c r="H10" s="54">
        <v>10</v>
      </c>
      <c r="I10" s="55">
        <f t="shared" si="0"/>
        <v>38</v>
      </c>
    </row>
  </sheetData>
  <mergeCells count="10">
    <mergeCell ref="A1:I1"/>
    <mergeCell ref="C2:G2"/>
    <mergeCell ref="A7:D7"/>
    <mergeCell ref="A8:D8"/>
    <mergeCell ref="A9:D9"/>
    <mergeCell ref="A10:D10"/>
    <mergeCell ref="A3:D3"/>
    <mergeCell ref="A4:D4"/>
    <mergeCell ref="A5:D5"/>
    <mergeCell ref="A6: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0"/>
  <sheetViews>
    <sheetView workbookViewId="0">
      <selection activeCell="E17" sqref="E17"/>
    </sheetView>
  </sheetViews>
  <sheetFormatPr defaultRowHeight="12.75" x14ac:dyDescent="0.2"/>
  <sheetData>
    <row r="1" spans="1:9" ht="15.75" x14ac:dyDescent="0.25">
      <c r="A1" s="59" t="s">
        <v>0</v>
      </c>
      <c r="B1" s="59"/>
      <c r="C1" s="59"/>
      <c r="D1" s="59"/>
      <c r="E1" s="59"/>
      <c r="F1" s="59"/>
      <c r="G1" s="59"/>
      <c r="H1" s="59"/>
      <c r="I1" s="59"/>
    </row>
    <row r="2" spans="1:9" ht="15.75" x14ac:dyDescent="0.25">
      <c r="A2" s="14"/>
      <c r="B2" s="13"/>
      <c r="C2" s="60" t="s">
        <v>11</v>
      </c>
      <c r="D2" s="60"/>
      <c r="E2" s="60"/>
      <c r="F2" s="60"/>
      <c r="G2" s="60"/>
      <c r="H2" s="13"/>
      <c r="I2" s="12"/>
    </row>
    <row r="3" spans="1:9" x14ac:dyDescent="0.2">
      <c r="A3" s="58" t="s">
        <v>12</v>
      </c>
      <c r="B3" s="58"/>
      <c r="C3" s="58"/>
      <c r="D3" s="58"/>
      <c r="E3" s="28" t="s">
        <v>13</v>
      </c>
      <c r="F3" s="40" t="s">
        <v>14</v>
      </c>
      <c r="G3" s="40" t="s">
        <v>15</v>
      </c>
      <c r="H3" s="40" t="s">
        <v>16</v>
      </c>
      <c r="I3" s="37" t="s">
        <v>17</v>
      </c>
    </row>
    <row r="4" spans="1:9" x14ac:dyDescent="0.2">
      <c r="A4" s="57" t="s">
        <v>23</v>
      </c>
      <c r="B4" s="57"/>
      <c r="C4" s="57"/>
      <c r="D4" s="57"/>
      <c r="E4" s="27">
        <v>24</v>
      </c>
      <c r="F4" s="38">
        <v>40</v>
      </c>
      <c r="G4" s="38">
        <v>0</v>
      </c>
      <c r="H4" s="38">
        <v>8</v>
      </c>
      <c r="I4" s="39">
        <f>SUM(F4:H4)</f>
        <v>48</v>
      </c>
    </row>
    <row r="5" spans="1:9" x14ac:dyDescent="0.2">
      <c r="A5" s="57" t="s">
        <v>24</v>
      </c>
      <c r="B5" s="57"/>
      <c r="C5" s="57"/>
      <c r="D5" s="57"/>
      <c r="E5" s="27">
        <v>32</v>
      </c>
      <c r="F5" s="38">
        <v>40</v>
      </c>
      <c r="G5" s="38">
        <v>0</v>
      </c>
      <c r="H5" s="38">
        <v>8</v>
      </c>
      <c r="I5" s="39">
        <f t="shared" ref="I5:I10" si="0">SUM(F5:H5)</f>
        <v>48</v>
      </c>
    </row>
    <row r="6" spans="1:9" x14ac:dyDescent="0.2">
      <c r="A6" s="57" t="s">
        <v>25</v>
      </c>
      <c r="B6" s="57"/>
      <c r="C6" s="57"/>
      <c r="D6" s="57"/>
      <c r="E6" s="27">
        <v>32</v>
      </c>
      <c r="F6" s="38">
        <v>40</v>
      </c>
      <c r="G6" s="38">
        <v>0</v>
      </c>
      <c r="H6" s="38">
        <v>10</v>
      </c>
      <c r="I6" s="39">
        <f t="shared" si="0"/>
        <v>50</v>
      </c>
    </row>
    <row r="7" spans="1:9" x14ac:dyDescent="0.2">
      <c r="A7" s="57" t="s">
        <v>26</v>
      </c>
      <c r="B7" s="57"/>
      <c r="C7" s="57"/>
      <c r="D7" s="57"/>
      <c r="E7" s="27">
        <v>8</v>
      </c>
      <c r="F7" s="38">
        <v>24</v>
      </c>
      <c r="G7" s="38">
        <v>0</v>
      </c>
      <c r="H7" s="38">
        <v>2</v>
      </c>
      <c r="I7" s="39">
        <f t="shared" si="0"/>
        <v>26</v>
      </c>
    </row>
    <row r="8" spans="1:9" x14ac:dyDescent="0.2">
      <c r="A8" s="57" t="s">
        <v>27</v>
      </c>
      <c r="B8" s="57"/>
      <c r="C8" s="57"/>
      <c r="D8" s="57"/>
      <c r="E8" s="27">
        <v>16</v>
      </c>
      <c r="F8" s="38">
        <v>32</v>
      </c>
      <c r="G8" s="38">
        <v>0</v>
      </c>
      <c r="H8" s="38">
        <v>8</v>
      </c>
      <c r="I8" s="39">
        <f t="shared" si="0"/>
        <v>40</v>
      </c>
    </row>
    <row r="9" spans="1:9" x14ac:dyDescent="0.2">
      <c r="A9" s="57" t="s">
        <v>28</v>
      </c>
      <c r="B9" s="57"/>
      <c r="C9" s="57"/>
      <c r="D9" s="57"/>
      <c r="E9" s="27">
        <v>40</v>
      </c>
      <c r="F9" s="38">
        <v>16</v>
      </c>
      <c r="G9" s="38">
        <v>0</v>
      </c>
      <c r="H9" s="38">
        <v>8</v>
      </c>
      <c r="I9" s="39">
        <f t="shared" si="0"/>
        <v>24</v>
      </c>
    </row>
    <row r="10" spans="1:9" x14ac:dyDescent="0.2">
      <c r="A10" s="57" t="s">
        <v>29</v>
      </c>
      <c r="B10" s="57"/>
      <c r="C10" s="57"/>
      <c r="D10" s="57"/>
      <c r="E10" s="27">
        <v>24</v>
      </c>
      <c r="F10" s="38">
        <v>24</v>
      </c>
      <c r="G10" s="38">
        <v>0</v>
      </c>
      <c r="H10" s="38">
        <v>2</v>
      </c>
      <c r="I10" s="39">
        <f t="shared" si="0"/>
        <v>26</v>
      </c>
    </row>
  </sheetData>
  <mergeCells count="10">
    <mergeCell ref="A1:I1"/>
    <mergeCell ref="C2:G2"/>
    <mergeCell ref="A7:D7"/>
    <mergeCell ref="A8:D8"/>
    <mergeCell ref="A9:D9"/>
    <mergeCell ref="A10:D10"/>
    <mergeCell ref="A3:D3"/>
    <mergeCell ref="A4:D4"/>
    <mergeCell ref="A5:D5"/>
    <mergeCell ref="A6:D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K7" sqref="K7"/>
    </sheetView>
  </sheetViews>
  <sheetFormatPr defaultRowHeight="15" x14ac:dyDescent="0.2"/>
  <cols>
    <col min="1" max="1" width="42.5703125" style="1" customWidth="1"/>
    <col min="2" max="11" width="7.5703125" style="1" customWidth="1"/>
    <col min="12" max="12" width="10.42578125" style="1" bestFit="1" customWidth="1"/>
    <col min="13" max="14" width="14.85546875" style="1" customWidth="1"/>
    <col min="15" max="16384" width="9.140625" style="1"/>
  </cols>
  <sheetData>
    <row r="1" spans="1:12" ht="15.75" x14ac:dyDescent="0.25">
      <c r="A1" s="61" t="s">
        <v>18</v>
      </c>
      <c r="B1" s="61"/>
      <c r="C1" s="61"/>
      <c r="D1" s="61"/>
      <c r="E1" s="61"/>
      <c r="F1" s="61"/>
      <c r="G1" s="61"/>
      <c r="H1" s="61"/>
      <c r="I1" s="61"/>
      <c r="J1" s="61"/>
      <c r="K1" s="61"/>
      <c r="L1" s="61"/>
    </row>
    <row r="2" spans="1:12" ht="26.25" customHeight="1" x14ac:dyDescent="0.2">
      <c r="A2" s="62" t="s">
        <v>22</v>
      </c>
      <c r="B2" s="62"/>
      <c r="C2" s="62"/>
      <c r="D2" s="62"/>
      <c r="E2" s="62"/>
      <c r="F2" s="62"/>
      <c r="G2" s="62"/>
      <c r="H2" s="62"/>
      <c r="I2" s="62"/>
      <c r="J2" s="62"/>
      <c r="K2" s="62"/>
      <c r="L2" s="62"/>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Broaddus &amp; Associates</v>
      </c>
      <c r="B5" s="9">
        <f>'1'!I4</f>
        <v>36</v>
      </c>
      <c r="C5" s="9">
        <f>'2'!I4</f>
        <v>44</v>
      </c>
      <c r="D5" s="9">
        <f>'3'!I4</f>
        <v>43</v>
      </c>
      <c r="E5" s="9">
        <f>'4'!I4</f>
        <v>29</v>
      </c>
      <c r="F5" s="9">
        <f>'5'!I4</f>
        <v>33.799999999999997</v>
      </c>
      <c r="G5" s="9">
        <f>'6'!I4</f>
        <v>10</v>
      </c>
      <c r="H5" s="9">
        <f>'7'!I4</f>
        <v>48</v>
      </c>
      <c r="I5" s="9">
        <f>AVERAGE(B5:H5)</f>
        <v>34.828571428571429</v>
      </c>
      <c r="J5" s="10">
        <f>RANK(I5,$I$5:$I$11,0)</f>
        <v>3</v>
      </c>
    </row>
    <row r="6" spans="1:12" ht="16.5" customHeight="1" x14ac:dyDescent="0.2">
      <c r="A6" s="8" t="str">
        <f>'7'!A5:D5</f>
        <v>Hill International</v>
      </c>
      <c r="B6" s="9">
        <f>'1'!I5</f>
        <v>40</v>
      </c>
      <c r="C6" s="9">
        <f>'2'!I5</f>
        <v>38</v>
      </c>
      <c r="D6" s="9">
        <f>'3'!I5</f>
        <v>30</v>
      </c>
      <c r="E6" s="9">
        <f>'4'!I5</f>
        <v>35</v>
      </c>
      <c r="F6" s="9">
        <f>'5'!I5</f>
        <v>47.6</v>
      </c>
      <c r="G6" s="9">
        <f>'6'!I5</f>
        <v>38</v>
      </c>
      <c r="H6" s="9">
        <f>'7'!I5</f>
        <v>48</v>
      </c>
      <c r="I6" s="9">
        <f>AVERAGE(B6:H6)</f>
        <v>39.51428571428572</v>
      </c>
      <c r="J6" s="10">
        <f t="shared" ref="J6:J11" si="0">RANK(I6,$I$5:$I$11,0)</f>
        <v>2</v>
      </c>
    </row>
    <row r="7" spans="1:12" ht="16.5" customHeight="1" x14ac:dyDescent="0.2">
      <c r="A7" s="8" t="str">
        <f>'7'!A6:D6</f>
        <v>Jacobs Project Management Co.</v>
      </c>
      <c r="B7" s="9">
        <f>'1'!I6</f>
        <v>44</v>
      </c>
      <c r="C7" s="9">
        <f>'2'!I6</f>
        <v>36</v>
      </c>
      <c r="D7" s="9">
        <f>'3'!I6</f>
        <v>38</v>
      </c>
      <c r="E7" s="9">
        <f>'4'!I6</f>
        <v>35</v>
      </c>
      <c r="F7" s="9">
        <f>'5'!I6</f>
        <v>39</v>
      </c>
      <c r="G7" s="9">
        <f>'6'!I6</f>
        <v>46</v>
      </c>
      <c r="H7" s="9">
        <f>'7'!I6</f>
        <v>50</v>
      </c>
      <c r="I7" s="9">
        <f>AVERAGE(B7:H7)</f>
        <v>41.142857142857146</v>
      </c>
      <c r="J7" s="10">
        <f t="shared" si="0"/>
        <v>1</v>
      </c>
    </row>
    <row r="8" spans="1:12" x14ac:dyDescent="0.2">
      <c r="A8" s="8" t="str">
        <f>'7'!A7:D7</f>
        <v>M Strategic Partners</v>
      </c>
      <c r="B8" s="9">
        <f>'1'!I7</f>
        <v>10</v>
      </c>
      <c r="C8" s="9">
        <f>'2'!I7</f>
        <v>33.200000000000003</v>
      </c>
      <c r="D8" s="9">
        <f>'3'!I7</f>
        <v>30</v>
      </c>
      <c r="E8" s="9">
        <f>'4'!I7</f>
        <v>35</v>
      </c>
      <c r="F8" s="9">
        <f>'5'!I7</f>
        <v>48.8</v>
      </c>
      <c r="G8" s="9">
        <f>'6'!I7</f>
        <v>10</v>
      </c>
      <c r="H8" s="9">
        <f>'7'!I7</f>
        <v>26</v>
      </c>
      <c r="I8" s="9">
        <f t="shared" ref="I8:I11" si="1">AVERAGE(B8:H8)</f>
        <v>27.571428571428573</v>
      </c>
      <c r="J8" s="10">
        <f t="shared" si="0"/>
        <v>6</v>
      </c>
    </row>
    <row r="9" spans="1:12" x14ac:dyDescent="0.2">
      <c r="A9" s="8" t="str">
        <f>'7'!A8:D8</f>
        <v>MPM Ventures, LLC (Milestone Project Management)</v>
      </c>
      <c r="B9" s="9">
        <f>'1'!I8</f>
        <v>38.4</v>
      </c>
      <c r="C9" s="9">
        <f>'2'!I8</f>
        <v>28</v>
      </c>
      <c r="D9" s="9">
        <f>'3'!I8</f>
        <v>30</v>
      </c>
      <c r="E9" s="9">
        <f>'4'!I8</f>
        <v>30</v>
      </c>
      <c r="F9" s="9">
        <f>'5'!I8</f>
        <v>32.4</v>
      </c>
      <c r="G9" s="9">
        <f>'6'!I8</f>
        <v>10</v>
      </c>
      <c r="H9" s="9">
        <f>'7'!I8</f>
        <v>40</v>
      </c>
      <c r="I9" s="9">
        <f t="shared" si="1"/>
        <v>29.828571428571429</v>
      </c>
      <c r="J9" s="10">
        <f t="shared" si="0"/>
        <v>5</v>
      </c>
    </row>
    <row r="10" spans="1:12" x14ac:dyDescent="0.2">
      <c r="A10" s="8" t="str">
        <f>'7'!A9:D9</f>
        <v>Pedigo Staffing Services</v>
      </c>
      <c r="B10" s="9">
        <f>'1'!I9</f>
        <v>8</v>
      </c>
      <c r="C10" s="9">
        <f>'2'!I9</f>
        <v>14</v>
      </c>
      <c r="D10" s="9">
        <f>'3'!I9</f>
        <v>38</v>
      </c>
      <c r="E10" s="9">
        <f>'4'!I9</f>
        <v>33</v>
      </c>
      <c r="F10" s="9">
        <f>'5'!I9</f>
        <v>32.200000000000003</v>
      </c>
      <c r="G10" s="9">
        <f>'6'!I9</f>
        <v>10</v>
      </c>
      <c r="H10" s="9">
        <f>'7'!I9</f>
        <v>24</v>
      </c>
      <c r="I10" s="9">
        <f t="shared" si="1"/>
        <v>22.74285714285714</v>
      </c>
      <c r="J10" s="10">
        <f t="shared" si="0"/>
        <v>7</v>
      </c>
    </row>
    <row r="11" spans="1:12" x14ac:dyDescent="0.2">
      <c r="A11" s="8" t="str">
        <f>'7'!A10:D10</f>
        <v>Turner &amp; Townsend Inc</v>
      </c>
      <c r="B11" s="9">
        <f>'1'!I10</f>
        <v>42.4</v>
      </c>
      <c r="C11" s="9">
        <f>'2'!I10</f>
        <v>28</v>
      </c>
      <c r="D11" s="9">
        <f>'3'!I10</f>
        <v>20</v>
      </c>
      <c r="E11" s="9">
        <f>'4'!I10</f>
        <v>35</v>
      </c>
      <c r="F11" s="9">
        <f>'5'!I10</f>
        <v>29</v>
      </c>
      <c r="G11" s="9">
        <f>'6'!I10</f>
        <v>38</v>
      </c>
      <c r="H11" s="9">
        <f>'7'!I10</f>
        <v>26</v>
      </c>
      <c r="I11" s="9">
        <f t="shared" si="1"/>
        <v>31.2</v>
      </c>
      <c r="J11" s="10">
        <f t="shared" si="0"/>
        <v>4</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F4" sqref="F4"/>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61" t="s">
        <v>19</v>
      </c>
      <c r="B1" s="61"/>
      <c r="C1" s="61"/>
      <c r="D1" s="61"/>
    </row>
    <row r="2" spans="1:4" ht="48.75" customHeight="1" x14ac:dyDescent="0.2">
      <c r="A2" s="62" t="str">
        <f>Technical!A2</f>
        <v>RFP783-16002 Construction and Renovation Project Manager Augmentation</v>
      </c>
      <c r="B2" s="62"/>
      <c r="C2" s="62"/>
      <c r="D2" s="62"/>
    </row>
    <row r="3" spans="1:4" ht="15.75" thickBot="1" x14ac:dyDescent="0.25">
      <c r="B3" s="2"/>
      <c r="C3" s="2"/>
    </row>
    <row r="4" spans="1:4" s="7" customFormat="1" ht="124.5" customHeight="1" thickBot="1" x14ac:dyDescent="0.25">
      <c r="A4" s="3" t="s">
        <v>1</v>
      </c>
      <c r="B4" s="11" t="s">
        <v>11</v>
      </c>
      <c r="C4" s="5" t="s">
        <v>20</v>
      </c>
      <c r="D4" s="6" t="s">
        <v>4</v>
      </c>
    </row>
    <row r="5" spans="1:4" ht="16.5" customHeight="1" x14ac:dyDescent="0.2">
      <c r="A5" s="8" t="str">
        <f>'7'!A4:D4</f>
        <v>Broaddus &amp; Associates</v>
      </c>
      <c r="B5" s="9">
        <f>'7'!E4</f>
        <v>24</v>
      </c>
      <c r="C5" s="9">
        <f>AVERAGE(B5)</f>
        <v>24</v>
      </c>
      <c r="D5" s="10">
        <f>RANK(C5,$C$5:$C$11,0)</f>
        <v>4</v>
      </c>
    </row>
    <row r="6" spans="1:4" ht="16.5" customHeight="1" x14ac:dyDescent="0.2">
      <c r="A6" s="8" t="str">
        <f>'7'!A5:D5</f>
        <v>Hill International</v>
      </c>
      <c r="B6" s="9">
        <f>'7'!E5</f>
        <v>32</v>
      </c>
      <c r="C6" s="9">
        <f t="shared" ref="C6:C7" si="0">AVERAGE(B6)</f>
        <v>32</v>
      </c>
      <c r="D6" s="10">
        <f t="shared" ref="D6:D11" si="1">RANK(C6,$C$5:$C$11,0)</f>
        <v>2</v>
      </c>
    </row>
    <row r="7" spans="1:4" ht="16.5" customHeight="1" x14ac:dyDescent="0.2">
      <c r="A7" s="8" t="str">
        <f>'7'!A6:D6</f>
        <v>Jacobs Project Management Co.</v>
      </c>
      <c r="B7" s="9">
        <f>'7'!E6</f>
        <v>32</v>
      </c>
      <c r="C7" s="9">
        <f t="shared" si="0"/>
        <v>32</v>
      </c>
      <c r="D7" s="10">
        <f t="shared" si="1"/>
        <v>2</v>
      </c>
    </row>
    <row r="8" spans="1:4" x14ac:dyDescent="0.2">
      <c r="A8" s="8" t="str">
        <f>'7'!A7:D7</f>
        <v>M Strategic Partners</v>
      </c>
      <c r="B8" s="9">
        <f>'7'!E7</f>
        <v>8</v>
      </c>
      <c r="C8" s="9">
        <f t="shared" ref="C8:C11" si="2">AVERAGE(B8)</f>
        <v>8</v>
      </c>
      <c r="D8" s="10">
        <f t="shared" si="1"/>
        <v>7</v>
      </c>
    </row>
    <row r="9" spans="1:4" x14ac:dyDescent="0.2">
      <c r="A9" s="8" t="str">
        <f>'7'!A8:D8</f>
        <v>MPM Ventures, LLC (Milestone Project Management)</v>
      </c>
      <c r="B9" s="9">
        <f>'7'!E8</f>
        <v>16</v>
      </c>
      <c r="C9" s="9">
        <f t="shared" si="2"/>
        <v>16</v>
      </c>
      <c r="D9" s="10">
        <f t="shared" si="1"/>
        <v>6</v>
      </c>
    </row>
    <row r="10" spans="1:4" x14ac:dyDescent="0.2">
      <c r="A10" s="8" t="str">
        <f>'7'!A9:D9</f>
        <v>Pedigo Staffing Services</v>
      </c>
      <c r="B10" s="9">
        <f>'7'!E9</f>
        <v>40</v>
      </c>
      <c r="C10" s="9">
        <f t="shared" si="2"/>
        <v>40</v>
      </c>
      <c r="D10" s="10">
        <f t="shared" si="1"/>
        <v>1</v>
      </c>
    </row>
    <row r="11" spans="1:4" x14ac:dyDescent="0.2">
      <c r="A11" s="8" t="str">
        <f>'7'!A10:D10</f>
        <v>Turner &amp; Townsend Inc</v>
      </c>
      <c r="B11" s="9">
        <f>'7'!E10</f>
        <v>24</v>
      </c>
      <c r="C11" s="9">
        <f t="shared" si="2"/>
        <v>24</v>
      </c>
      <c r="D11" s="10">
        <f t="shared" si="1"/>
        <v>4</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2017-07-18T16:24:26Z</dcterms:modified>
</cp:coreProperties>
</file>