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585" windowWidth="15675" windowHeight="7740" tabRatio="814" activeTab="9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Summary" sheetId="28" r:id="rId10"/>
    <sheet name="Evaluation Matrix" sheetId="29" r:id="rId11"/>
  </sheets>
  <externalReferences>
    <externalReference r:id="rId1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T13" i="29" l="1"/>
  <c r="Q13" i="29"/>
  <c r="N13" i="29"/>
  <c r="U13" i="29" s="1"/>
  <c r="K13" i="29"/>
  <c r="H13" i="29"/>
  <c r="E13" i="29"/>
  <c r="B13" i="29"/>
  <c r="T12" i="29"/>
  <c r="Q12" i="29"/>
  <c r="N12" i="29"/>
  <c r="U12" i="29" s="1"/>
  <c r="K12" i="29"/>
  <c r="H12" i="29"/>
  <c r="E12" i="29"/>
  <c r="B12" i="29"/>
  <c r="T11" i="29"/>
  <c r="Q11" i="29"/>
  <c r="N11" i="29"/>
  <c r="U11" i="29" s="1"/>
  <c r="K11" i="29"/>
  <c r="H11" i="29"/>
  <c r="E11" i="29"/>
  <c r="B11" i="29"/>
  <c r="T10" i="29"/>
  <c r="Q10" i="29"/>
  <c r="N10" i="29"/>
  <c r="U10" i="29" s="1"/>
  <c r="K10" i="29"/>
  <c r="H10" i="29"/>
  <c r="E10" i="29"/>
  <c r="B10" i="29"/>
  <c r="T9" i="29"/>
  <c r="Q9" i="29"/>
  <c r="N9" i="29"/>
  <c r="U9" i="29" s="1"/>
  <c r="K9" i="29"/>
  <c r="H9" i="29"/>
  <c r="E9" i="29"/>
  <c r="B9" i="29"/>
  <c r="T8" i="29"/>
  <c r="Q8" i="29"/>
  <c r="N8" i="29"/>
  <c r="U8" i="29" s="1"/>
  <c r="K8" i="29"/>
  <c r="H8" i="29"/>
  <c r="E8" i="29"/>
  <c r="B8" i="29"/>
  <c r="E1" i="29"/>
  <c r="B5" i="28" l="1"/>
  <c r="C5" i="28"/>
  <c r="D5" i="28"/>
  <c r="E5" i="28"/>
  <c r="F5" i="28"/>
  <c r="G5" i="28"/>
  <c r="H5" i="28"/>
  <c r="H5" i="4"/>
  <c r="G5" i="4"/>
  <c r="F5" i="4"/>
  <c r="E5" i="4"/>
  <c r="D5" i="4"/>
  <c r="C5" i="4"/>
  <c r="B5" i="4"/>
  <c r="H5" i="26"/>
  <c r="H6" i="26"/>
  <c r="H7" i="26"/>
  <c r="H5" i="25" l="1"/>
  <c r="H6" i="25"/>
  <c r="H7" i="25"/>
  <c r="H8" i="25"/>
  <c r="H5" i="24" l="1"/>
  <c r="H6" i="24"/>
  <c r="H7" i="24"/>
  <c r="H8" i="24"/>
  <c r="H9" i="24"/>
  <c r="H5" i="23" l="1"/>
  <c r="H6" i="23"/>
  <c r="H7" i="23"/>
  <c r="H5" i="22" l="1"/>
  <c r="H5" i="21" l="1"/>
  <c r="H6" i="21"/>
  <c r="H7" i="21"/>
  <c r="H5" i="20" l="1"/>
  <c r="I5" i="4"/>
  <c r="J10" i="4" s="1"/>
  <c r="I5" i="28"/>
  <c r="J5" i="28" s="1"/>
  <c r="J10" i="28"/>
  <c r="A5" i="26"/>
  <c r="A5" i="25"/>
  <c r="A5" i="24"/>
  <c r="A5" i="23"/>
  <c r="A5" i="22"/>
  <c r="A5" i="21"/>
  <c r="A5" i="4"/>
  <c r="A5" i="28"/>
  <c r="A5" i="20"/>
  <c r="J5" i="4" l="1"/>
  <c r="H10" i="26"/>
  <c r="H10" i="4" s="1"/>
  <c r="H9" i="26"/>
  <c r="H9" i="4" s="1"/>
  <c r="H8" i="26"/>
  <c r="H8" i="4" s="1"/>
  <c r="H7" i="4"/>
  <c r="H6" i="4"/>
  <c r="H10" i="25"/>
  <c r="G10" i="4" s="1"/>
  <c r="H9" i="25"/>
  <c r="G9" i="4" s="1"/>
  <c r="G8" i="4"/>
  <c r="G7" i="4"/>
  <c r="G6" i="4"/>
  <c r="H10" i="24"/>
  <c r="F10" i="4" s="1"/>
  <c r="F9" i="4"/>
  <c r="F8" i="4"/>
  <c r="F7" i="4"/>
  <c r="F6" i="4"/>
  <c r="H10" i="23"/>
  <c r="E10" i="4" s="1"/>
  <c r="H9" i="23"/>
  <c r="E9" i="4" s="1"/>
  <c r="H8" i="23"/>
  <c r="E8" i="4" s="1"/>
  <c r="E7" i="4"/>
  <c r="E6" i="4"/>
  <c r="H10" i="22"/>
  <c r="D10" i="4" s="1"/>
  <c r="H9" i="22"/>
  <c r="D9" i="4" s="1"/>
  <c r="H8" i="22"/>
  <c r="D8" i="4" s="1"/>
  <c r="H7" i="22"/>
  <c r="D7" i="4" s="1"/>
  <c r="H6" i="22"/>
  <c r="D6" i="4" s="1"/>
  <c r="H10" i="21"/>
  <c r="C10" i="4" s="1"/>
  <c r="H9" i="21"/>
  <c r="C9" i="4" s="1"/>
  <c r="H8" i="21"/>
  <c r="C8" i="4" s="1"/>
  <c r="C7" i="4"/>
  <c r="C6" i="4"/>
  <c r="H6" i="20"/>
  <c r="B6" i="4" s="1"/>
  <c r="H7" i="20"/>
  <c r="B7" i="4" s="1"/>
  <c r="H8" i="20"/>
  <c r="B8" i="4" s="1"/>
  <c r="H9" i="20"/>
  <c r="B9" i="4" s="1"/>
  <c r="H10" i="20"/>
  <c r="B10" i="4" s="1"/>
  <c r="A8" i="28" l="1"/>
  <c r="A10" i="28"/>
  <c r="A7" i="4"/>
  <c r="A10" i="4"/>
  <c r="A6" i="26"/>
  <c r="A7" i="25"/>
  <c r="A8" i="25"/>
  <c r="A8" i="24"/>
  <c r="A9" i="24"/>
  <c r="A10" i="24"/>
  <c r="A7" i="23"/>
  <c r="A10" i="23"/>
  <c r="A6" i="22"/>
  <c r="A7" i="21"/>
  <c r="A8" i="21"/>
  <c r="A8" i="20"/>
  <c r="A9" i="20"/>
  <c r="A10" i="20"/>
  <c r="A10" i="26"/>
  <c r="A9" i="4"/>
  <c r="A8" i="4"/>
  <c r="A7" i="28"/>
  <c r="A6" i="28"/>
  <c r="A9" i="22" l="1"/>
  <c r="A9" i="26"/>
  <c r="A10" i="21"/>
  <c r="A8" i="22"/>
  <c r="A6" i="23"/>
  <c r="A10" i="25"/>
  <c r="A8" i="26"/>
  <c r="A6" i="4"/>
  <c r="A9" i="21"/>
  <c r="A7" i="22"/>
  <c r="A9" i="25"/>
  <c r="A7" i="26"/>
  <c r="A9" i="28"/>
  <c r="A6" i="21"/>
  <c r="A6" i="25"/>
  <c r="A7" i="20"/>
  <c r="A9" i="23"/>
  <c r="A7" i="24"/>
  <c r="A6" i="20"/>
  <c r="A10" i="22"/>
  <c r="A8" i="23"/>
  <c r="A6" i="24"/>
  <c r="A2" i="28"/>
  <c r="A2" i="4"/>
  <c r="A2" i="26"/>
  <c r="A2" i="25"/>
  <c r="A2" i="24"/>
  <c r="A2" i="23"/>
  <c r="A2" i="22"/>
  <c r="A2" i="21"/>
  <c r="A2" i="20"/>
  <c r="H8" i="28" l="1"/>
  <c r="G8" i="28"/>
  <c r="F8" i="28"/>
  <c r="E8" i="28"/>
  <c r="D8" i="28"/>
  <c r="C8" i="28"/>
  <c r="B8" i="28"/>
  <c r="C4" i="28" l="1"/>
  <c r="D4" i="28"/>
  <c r="E4" i="28"/>
  <c r="F4" i="28"/>
  <c r="G4" i="28"/>
  <c r="H4" i="28"/>
  <c r="B4" i="28"/>
  <c r="I8" i="28" l="1"/>
  <c r="J8" i="28" s="1"/>
  <c r="H10" i="28" l="1"/>
  <c r="G10" i="28"/>
  <c r="E10" i="28"/>
  <c r="D10" i="28"/>
  <c r="C10" i="28"/>
  <c r="B10" i="28"/>
  <c r="F10" i="28"/>
  <c r="I6" i="4"/>
  <c r="J6" i="4" s="1"/>
  <c r="C7" i="28" l="1"/>
  <c r="E9" i="28"/>
  <c r="G7" i="28"/>
  <c r="C6" i="28"/>
  <c r="D7" i="28"/>
  <c r="C9" i="28"/>
  <c r="B6" i="28"/>
  <c r="H9" i="28"/>
  <c r="H7" i="28"/>
  <c r="D6" i="28"/>
  <c r="I10" i="28"/>
  <c r="B9" i="28"/>
  <c r="B7" i="28"/>
  <c r="H6" i="28"/>
  <c r="G9" i="28"/>
  <c r="F7" i="28"/>
  <c r="G6" i="28"/>
  <c r="F9" i="28"/>
  <c r="E7" i="28"/>
  <c r="E6" i="28"/>
  <c r="F6" i="28"/>
  <c r="D9" i="28"/>
  <c r="I7" i="28" l="1"/>
  <c r="J7" i="28" s="1"/>
  <c r="I9" i="28"/>
  <c r="J9" i="28" s="1"/>
  <c r="I6" i="28"/>
  <c r="J6" i="28" s="1"/>
  <c r="I7" i="4"/>
  <c r="J7" i="4" s="1"/>
  <c r="I8" i="4"/>
  <c r="J8" i="4" s="1"/>
  <c r="I9" i="4"/>
  <c r="J9" i="4" s="1"/>
  <c r="I10" i="4"/>
</calcChain>
</file>

<file path=xl/sharedStrings.xml><?xml version="1.0" encoding="utf-8"?>
<sst xmlns="http://schemas.openxmlformats.org/spreadsheetml/2006/main" count="133" uniqueCount="56">
  <si>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</si>
  <si>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</si>
  <si>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</si>
  <si>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</si>
  <si>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</si>
  <si>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</si>
  <si>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</si>
  <si>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</si>
  <si>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</si>
  <si>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</si>
  <si>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</si>
  <si>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DLR Group</t>
  </si>
  <si>
    <t>Gensler</t>
  </si>
  <si>
    <t>HKS</t>
  </si>
  <si>
    <t>HOK</t>
  </si>
  <si>
    <t xml:space="preserve">RFQ730-16053 AE UH Basektball Arena Enhancements </t>
  </si>
  <si>
    <t>Criterion #6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</si>
  <si>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</si>
  <si>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</si>
  <si>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</si>
  <si>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</si>
  <si>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</si>
  <si>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</si>
  <si>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</si>
  <si>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 xml:space="preserve">PGAL </t>
  </si>
  <si>
    <t>Brave Architecture</t>
  </si>
  <si>
    <t>Prepared by: Buyer 3 2/2/16</t>
  </si>
  <si>
    <t>Checked by: Purchasing Director 2/2/16</t>
  </si>
  <si>
    <t>RESPONDENT EVALUATION MATRIX</t>
  </si>
  <si>
    <t>Evaluator Name:</t>
  </si>
  <si>
    <t>Name</t>
  </si>
  <si>
    <t xml:space="preserve">Criteria 1 </t>
  </si>
  <si>
    <t>Criteria 2</t>
  </si>
  <si>
    <t>Criteria 3</t>
  </si>
  <si>
    <t>Criteria 4</t>
  </si>
  <si>
    <t>Criteria 5</t>
  </si>
  <si>
    <t>Criteria 6</t>
  </si>
  <si>
    <t>CRITERION 1:  Relevant Project Team and Individual Team Member Experience and Capabilities</t>
  </si>
  <si>
    <t>CRITERION 2: Quality of Design</t>
  </si>
  <si>
    <t>CRITERION 3: Methodology and Best Practices</t>
  </si>
  <si>
    <t>CRITERION 4: Financial Stability</t>
  </si>
  <si>
    <t>CRITERION 5: Quality and Responsiveness of Qualifications</t>
  </si>
  <si>
    <t>CRITERION 6:  Respondent’s Past UHS Project Experience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</si>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</sst>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4" borderId="10" applyNumberFormat="0" applyAlignment="0" applyProtection="0"/>
    <xf numFmtId="0" fontId="13" fillId="25" borderId="11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0" applyNumberFormat="0" applyAlignment="0" applyProtection="0"/>
    <xf numFmtId="0" fontId="20" fillId="0" borderId="15" applyNumberFormat="0" applyFill="0" applyAlignment="0" applyProtection="0"/>
    <xf numFmtId="0" fontId="21" fillId="26" borderId="0" applyNumberFormat="0" applyBorder="0" applyAlignment="0" applyProtection="0"/>
    <xf numFmtId="0" fontId="8" fillId="27" borderId="16" applyNumberFormat="0" applyFont="0" applyAlignment="0" applyProtection="0"/>
    <xf numFmtId="0" fontId="22" fillId="24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8" fillId="27" borderId="16" applyNumberFormat="0" applyFont="0" applyAlignment="0" applyProtection="0"/>
    <xf numFmtId="44" fontId="8" fillId="0" borderId="0" applyFont="0" applyFill="0" applyBorder="0" applyAlignment="0" applyProtection="0"/>
    <xf numFmtId="0" fontId="7" fillId="27" borderId="16" applyNumberFormat="0" applyFont="0" applyAlignment="0" applyProtection="0"/>
    <xf numFmtId="0" fontId="8" fillId="0" borderId="0"/>
    <xf numFmtId="0" fontId="27" fillId="27" borderId="16" applyNumberFormat="0" applyFont="0" applyAlignment="0" applyProtection="0"/>
    <xf numFmtId="0" fontId="1" fillId="0" borderId="0"/>
    <xf numFmtId="0" fontId="7" fillId="0" borderId="0"/>
    <xf numFmtId="0" fontId="7" fillId="27" borderId="16" applyNumberFormat="0" applyFont="0" applyAlignment="0" applyProtection="0"/>
    <xf numFmtId="0" fontId="7" fillId="0" borderId="0"/>
    <xf numFmtId="0" fontId="7" fillId="27" borderId="16" applyNumberFormat="0" applyFont="0" applyAlignment="0" applyProtection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3" fillId="0" borderId="6" xfId="0" applyFont="1" applyFill="1" applyBorder="1" applyAlignment="1">
      <alignment horizontal="center"/>
    </xf>
    <xf numFmtId="0" fontId="5" fillId="2" borderId="7" xfId="0" applyFont="1" applyFill="1" applyBorder="1"/>
    <xf numFmtId="0" fontId="4" fillId="5" borderId="8" xfId="0" applyFon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2" fontId="5" fillId="0" borderId="5" xfId="0" applyNumberFormat="1" applyFont="1" applyBorder="1"/>
    <xf numFmtId="2" fontId="3" fillId="0" borderId="5" xfId="0" applyNumberFormat="1" applyFont="1" applyBorder="1"/>
    <xf numFmtId="2" fontId="3" fillId="0" borderId="9" xfId="0" applyNumberFormat="1" applyFont="1" applyBorder="1"/>
    <xf numFmtId="0" fontId="0" fillId="0" borderId="0" xfId="0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5" borderId="23" xfId="0" applyFont="1" applyFill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/>
    </xf>
    <xf numFmtId="2" fontId="3" fillId="0" borderId="24" xfId="0" applyNumberFormat="1" applyFont="1" applyBorder="1"/>
    <xf numFmtId="2" fontId="3" fillId="0" borderId="25" xfId="0" applyNumberFormat="1" applyFont="1" applyBorder="1"/>
    <xf numFmtId="2" fontId="3" fillId="0" borderId="26" xfId="0" applyNumberFormat="1" applyFont="1" applyBorder="1"/>
    <xf numFmtId="0" fontId="3" fillId="2" borderId="3" xfId="0" applyFont="1" applyFill="1" applyBorder="1"/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/>
    <xf numFmtId="0" fontId="26" fillId="0" borderId="0" xfId="0" applyFont="1"/>
    <xf numFmtId="0" fontId="4" fillId="0" borderId="22" xfId="0" applyFont="1" applyBorder="1" applyAlignment="1">
      <alignment horizontal="center" vertical="center" wrapText="1"/>
    </xf>
    <xf numFmtId="0" fontId="5" fillId="28" borderId="0" xfId="0" applyFont="1" applyFill="1"/>
    <xf numFmtId="0" fontId="3" fillId="0" borderId="5" xfId="0" applyFont="1" applyFill="1" applyBorder="1" applyAlignment="1">
      <alignment horizontal="center"/>
    </xf>
    <xf numFmtId="0" fontId="28" fillId="0" borderId="0" xfId="0" applyFont="1"/>
    <xf numFmtId="0" fontId="28" fillId="0" borderId="0" xfId="0" applyFont="1"/>
    <xf numFmtId="0" fontId="28" fillId="0" borderId="0" xfId="0" applyFont="1"/>
    <xf numFmtId="0" fontId="28" fillId="0" borderId="0" xfId="0" applyFont="1"/>
    <xf numFmtId="0" fontId="28" fillId="0" borderId="0" xfId="0" applyFont="1"/>
    <xf numFmtId="0" fontId="26" fillId="0" borderId="0" xfId="0" applyFont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26" fillId="0" borderId="6" xfId="0" applyFont="1" applyFill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left"/>
    </xf>
    <xf numFmtId="2" fontId="26" fillId="0" borderId="24" xfId="0" applyNumberFormat="1" applyFont="1" applyBorder="1"/>
    <xf numFmtId="2" fontId="26" fillId="0" borderId="25" xfId="0" applyNumberFormat="1" applyFont="1" applyBorder="1"/>
    <xf numFmtId="2" fontId="26" fillId="0" borderId="26" xfId="0" applyNumberFormat="1" applyFont="1" applyBorder="1"/>
    <xf numFmtId="0" fontId="26" fillId="2" borderId="3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1" fillId="0" borderId="0" xfId="0" applyFont="1"/>
    <xf numFmtId="0" fontId="31" fillId="29" borderId="0" xfId="0" applyFont="1" applyFill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3" fillId="0" borderId="0" xfId="47" applyFont="1"/>
    <xf numFmtId="0" fontId="34" fillId="0" borderId="28" xfId="47" applyFont="1" applyFill="1" applyBorder="1" applyAlignment="1">
      <alignment horizontal="left" vertical="center" wrapText="1"/>
    </xf>
    <xf numFmtId="0" fontId="34" fillId="0" borderId="29" xfId="47" applyFont="1" applyFill="1" applyBorder="1" applyAlignment="1">
      <alignment horizontal="left" vertical="center" wrapText="1"/>
    </xf>
    <xf numFmtId="0" fontId="34" fillId="0" borderId="30" xfId="47" applyFont="1" applyFill="1" applyBorder="1" applyAlignment="1">
      <alignment horizontal="left" vertical="center" wrapText="1"/>
    </xf>
    <xf numFmtId="0" fontId="35" fillId="30" borderId="31" xfId="47" applyFont="1" applyFill="1" applyBorder="1" applyAlignment="1">
      <alignment horizontal="center" vertical="center"/>
    </xf>
    <xf numFmtId="0" fontId="35" fillId="0" borderId="0" xfId="47" applyFont="1" applyAlignment="1">
      <alignment horizontal="center"/>
    </xf>
    <xf numFmtId="0" fontId="34" fillId="31" borderId="32" xfId="47" applyFont="1" applyFill="1" applyBorder="1" applyAlignment="1">
      <alignment horizontal="center"/>
    </xf>
    <xf numFmtId="0" fontId="34" fillId="0" borderId="33" xfId="47" applyFont="1" applyFill="1" applyBorder="1" applyAlignment="1">
      <alignment horizontal="center"/>
    </xf>
    <xf numFmtId="0" fontId="34" fillId="32" borderId="34" xfId="47" applyFont="1" applyFill="1" applyBorder="1" applyAlignment="1">
      <alignment horizontal="center"/>
    </xf>
    <xf numFmtId="0" fontId="35" fillId="31" borderId="32" xfId="47" applyFont="1" applyFill="1" applyBorder="1" applyAlignment="1">
      <alignment horizontal="center"/>
    </xf>
    <xf numFmtId="0" fontId="35" fillId="0" borderId="33" xfId="47" applyFont="1" applyFill="1" applyBorder="1" applyAlignment="1">
      <alignment horizontal="center"/>
    </xf>
    <xf numFmtId="0" fontId="35" fillId="32" borderId="34" xfId="47" applyFont="1" applyFill="1" applyBorder="1" applyAlignment="1">
      <alignment horizontal="center"/>
    </xf>
    <xf numFmtId="0" fontId="33" fillId="0" borderId="35" xfId="47" applyFont="1" applyBorder="1" applyAlignment="1">
      <alignment horizontal="center"/>
    </xf>
    <xf numFmtId="0" fontId="7" fillId="0" borderId="36" xfId="50" applyFont="1" applyFill="1" applyBorder="1" applyAlignment="1">
      <alignment horizontal="center"/>
    </xf>
    <xf numFmtId="0" fontId="28" fillId="31" borderId="37" xfId="47" applyFont="1" applyFill="1" applyBorder="1" applyAlignment="1">
      <alignment horizontal="center"/>
    </xf>
    <xf numFmtId="0" fontId="28" fillId="0" borderId="5" xfId="47" applyFont="1" applyFill="1" applyBorder="1" applyAlignment="1">
      <alignment horizontal="center"/>
    </xf>
    <xf numFmtId="0" fontId="28" fillId="32" borderId="38" xfId="47" applyFont="1" applyFill="1" applyBorder="1" applyAlignment="1">
      <alignment horizontal="center"/>
    </xf>
    <xf numFmtId="0" fontId="33" fillId="31" borderId="37" xfId="47" applyFont="1" applyFill="1" applyBorder="1" applyAlignment="1">
      <alignment horizontal="center"/>
    </xf>
    <xf numFmtId="0" fontId="33" fillId="0" borderId="5" xfId="47" applyFont="1" applyFill="1" applyBorder="1" applyAlignment="1">
      <alignment horizontal="center"/>
    </xf>
    <xf numFmtId="0" fontId="33" fillId="32" borderId="38" xfId="47" applyFont="1" applyFill="1" applyBorder="1" applyAlignment="1">
      <alignment horizontal="center"/>
    </xf>
    <xf numFmtId="0" fontId="33" fillId="30" borderId="35" xfId="47" applyFont="1" applyFill="1" applyBorder="1" applyAlignment="1">
      <alignment horizontal="center"/>
    </xf>
    <xf numFmtId="0" fontId="7" fillId="0" borderId="0" xfId="0" applyFont="1"/>
    <xf numFmtId="0" fontId="36" fillId="0" borderId="0" xfId="0" applyFont="1" applyAlignment="1">
      <alignment horizontal="center" vertical="top" wrapText="1"/>
    </xf>
    <xf numFmtId="0" fontId="36" fillId="0" borderId="19" xfId="0" applyFont="1" applyBorder="1" applyAlignment="1">
      <alignment horizontal="center" vertical="top" wrapText="1"/>
    </xf>
    <xf numFmtId="0" fontId="36" fillId="4" borderId="39" xfId="0" applyFont="1" applyFill="1" applyBorder="1" applyAlignment="1">
      <alignment horizontal="center"/>
    </xf>
    <xf numFmtId="0" fontId="36" fillId="4" borderId="40" xfId="0" applyFont="1" applyFill="1" applyBorder="1" applyAlignment="1">
      <alignment horizontal="center"/>
    </xf>
    <xf numFmtId="0" fontId="36" fillId="4" borderId="41" xfId="0" applyFont="1" applyFill="1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</cellXfs>
  <cellStyles count="5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2 2" xfId="48"/>
    <cellStyle name="Normal 3" xfId="50"/>
    <cellStyle name="Normal 4" xfId="47"/>
    <cellStyle name="Normal 5" xfId="52"/>
    <cellStyle name="Note 2" xfId="42"/>
    <cellStyle name="Note 2 2" xfId="49"/>
    <cellStyle name="Note 3" xfId="37"/>
    <cellStyle name="Note 3 2" xfId="51"/>
    <cellStyle name="Note 4" xfId="44"/>
    <cellStyle name="Note 5" xfId="46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Q730-16053%20A&amp;E%20Basketball%20Arena%20Enhancements/Evaluation%20Matrix%20RFQ730-16053%20AE%20UH%20Basektball%20Arena%20Enhanc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RFQ730-16053 AE UH Basektball Arena Enhancements </v>
          </cell>
        </row>
      </sheetData>
      <sheetData sheetId="1">
        <row r="4">
          <cell r="A4" t="str">
            <v>Brave Architecture</v>
          </cell>
        </row>
        <row r="5">
          <cell r="A5" t="str">
            <v>DLR Group</v>
          </cell>
        </row>
        <row r="6">
          <cell r="A6" t="str">
            <v>Gensler</v>
          </cell>
        </row>
        <row r="7">
          <cell r="A7" t="str">
            <v>HKS</v>
          </cell>
        </row>
        <row r="8">
          <cell r="A8" t="str">
            <v>HOK</v>
          </cell>
        </row>
        <row r="9">
          <cell r="A9" t="str">
            <v>PGAL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A45" sqref="A45"/>
    </sheetView>
  </sheetViews>
  <sheetFormatPr defaultRowHeight="12.75" x14ac:dyDescent="0.2"/>
  <cols>
    <col min="1" max="1" width="75.28515625" bestFit="1" customWidth="1"/>
  </cols>
  <sheetData>
    <row r="2" spans="1:4" ht="15.75" x14ac:dyDescent="0.25">
      <c r="A2" s="8" t="s">
        <v>15</v>
      </c>
    </row>
    <row r="3" spans="1:4" ht="13.5" thickBot="1" x14ac:dyDescent="0.25"/>
    <row r="4" spans="1:4" ht="26.25" customHeight="1" thickTop="1" x14ac:dyDescent="0.2">
      <c r="A4" s="7" t="s">
        <v>2</v>
      </c>
    </row>
    <row r="5" spans="1:4" s="1" customFormat="1" ht="15" x14ac:dyDescent="0.2">
      <c r="A5" s="60" t="s">
        <v>25</v>
      </c>
      <c r="C5" s="44"/>
    </row>
    <row r="6" spans="1:4" s="1" customFormat="1" ht="15" x14ac:dyDescent="0.2">
      <c r="A6" s="54" t="s">
        <v>11</v>
      </c>
      <c r="C6" s="44"/>
      <c r="D6" s="45"/>
    </row>
    <row r="7" spans="1:4" s="1" customFormat="1" ht="15" x14ac:dyDescent="0.2">
      <c r="A7" s="54" t="s">
        <v>12</v>
      </c>
      <c r="C7" s="44"/>
    </row>
    <row r="8" spans="1:4" ht="15" x14ac:dyDescent="0.2">
      <c r="A8" s="54" t="s">
        <v>13</v>
      </c>
    </row>
    <row r="9" spans="1:4" ht="15" x14ac:dyDescent="0.2">
      <c r="A9" s="54" t="s">
        <v>14</v>
      </c>
    </row>
    <row r="10" spans="1:4" ht="15" x14ac:dyDescent="0.2">
      <c r="A10" s="54" t="s">
        <v>24</v>
      </c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6" sqref="D16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">
      <c r="A2" s="73" t="str">
        <f>Responses!A2</f>
        <v xml:space="preserve">RFQ730-16053 AE UH Basektball Arena Enhancements 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.75" thickBot="1" x14ac:dyDescent="0.25">
      <c r="A3" s="45"/>
      <c r="B3" s="45"/>
      <c r="C3" s="45"/>
      <c r="D3" s="45"/>
      <c r="E3" s="45"/>
      <c r="F3" s="45"/>
      <c r="G3" s="45"/>
      <c r="H3" s="45"/>
      <c r="I3" s="50"/>
      <c r="J3" s="50"/>
    </row>
    <row r="4" spans="1:10" ht="72.75" thickBot="1" x14ac:dyDescent="0.25">
      <c r="A4" s="6" t="s">
        <v>2</v>
      </c>
      <c r="B4" s="22" t="str">
        <f>'Technical Summary'!B4</f>
        <v>Evaluator 1</v>
      </c>
      <c r="C4" s="22" t="str">
        <f>'Technical Summary'!C4</f>
        <v>Evaluator 2</v>
      </c>
      <c r="D4" s="22" t="str">
        <f>'Technical Summary'!D4</f>
        <v>Evaluator 3</v>
      </c>
      <c r="E4" s="22" t="str">
        <f>'Technical Summary'!E4</f>
        <v>Evaluator 4</v>
      </c>
      <c r="F4" s="22" t="str">
        <f>'Technical Summary'!F4</f>
        <v>Evaluator 5</v>
      </c>
      <c r="G4" s="22" t="str">
        <f>'Technical Summary'!G4</f>
        <v>Evaluator 6</v>
      </c>
      <c r="H4" s="22" t="str">
        <f>'Technical Summary'!H4</f>
        <v>Evaluator 7</v>
      </c>
      <c r="I4" s="23" t="s">
        <v>3</v>
      </c>
      <c r="J4" s="5" t="s">
        <v>1</v>
      </c>
    </row>
    <row r="5" spans="1:10" s="63" customFormat="1" ht="15" x14ac:dyDescent="0.2">
      <c r="A5" s="66" t="str">
        <f>Responses!A5</f>
        <v>Brave Architecture</v>
      </c>
      <c r="B5" s="67">
        <f>'1'!H5</f>
        <v>64</v>
      </c>
      <c r="C5" s="68">
        <f>'2'!H5</f>
        <v>39.75</v>
      </c>
      <c r="D5" s="68">
        <f>'3'!H5</f>
        <v>49.5</v>
      </c>
      <c r="E5" s="68">
        <f>'4'!H5</f>
        <v>34.1</v>
      </c>
      <c r="F5" s="68">
        <f>'5'!H5</f>
        <v>67.5</v>
      </c>
      <c r="G5" s="68">
        <f>'6'!H5</f>
        <v>74.3</v>
      </c>
      <c r="H5" s="68">
        <f>'7'!H5</f>
        <v>53.7</v>
      </c>
      <c r="I5" s="69">
        <f t="shared" ref="I5:I10" si="0">AVERAGE(B5:H5)</f>
        <v>54.692857142857136</v>
      </c>
      <c r="J5" s="70">
        <f>RANK(I5,$I$5:$I$10,0)</f>
        <v>6</v>
      </c>
    </row>
    <row r="6" spans="1:10" ht="15" x14ac:dyDescent="0.2">
      <c r="A6" s="24" t="str">
        <f>Responses!A6</f>
        <v>DLR Group</v>
      </c>
      <c r="B6" s="25">
        <f>'1'!H6</f>
        <v>87</v>
      </c>
      <c r="C6" s="26">
        <f>'2'!H6</f>
        <v>85.75</v>
      </c>
      <c r="D6" s="26">
        <f>'3'!H6</f>
        <v>54.5</v>
      </c>
      <c r="E6" s="26">
        <f>'4'!H6</f>
        <v>88</v>
      </c>
      <c r="F6" s="26">
        <f>'5'!H6</f>
        <v>93.5</v>
      </c>
      <c r="G6" s="26">
        <f>'6'!H6</f>
        <v>82.09999999999998</v>
      </c>
      <c r="H6" s="26">
        <f>'7'!H6</f>
        <v>94.300000000000011</v>
      </c>
      <c r="I6" s="27">
        <f t="shared" si="0"/>
        <v>83.592857142857142</v>
      </c>
      <c r="J6" s="28">
        <f t="shared" ref="J6:J10" si="1">RANK(I6,$I$5:$I$10,0)</f>
        <v>3</v>
      </c>
    </row>
    <row r="7" spans="1:10" ht="15" x14ac:dyDescent="0.2">
      <c r="A7" s="24" t="str">
        <f>Responses!A7</f>
        <v>Gensler</v>
      </c>
      <c r="B7" s="25">
        <f>'1'!H7</f>
        <v>87</v>
      </c>
      <c r="C7" s="26">
        <f>'2'!H7</f>
        <v>62</v>
      </c>
      <c r="D7" s="26">
        <f>'3'!H7</f>
        <v>86</v>
      </c>
      <c r="E7" s="26">
        <f>'4'!H7</f>
        <v>36</v>
      </c>
      <c r="F7" s="26">
        <f>'5'!H7</f>
        <v>81.5</v>
      </c>
      <c r="G7" s="26">
        <f>'6'!H7</f>
        <v>86.8</v>
      </c>
      <c r="H7" s="26">
        <f>'7'!H7</f>
        <v>45.5</v>
      </c>
      <c r="I7" s="27">
        <f t="shared" si="0"/>
        <v>69.257142857142853</v>
      </c>
      <c r="J7" s="28">
        <f t="shared" si="1"/>
        <v>5</v>
      </c>
    </row>
    <row r="8" spans="1:10" ht="15" x14ac:dyDescent="0.2">
      <c r="A8" s="24" t="str">
        <f>Responses!A8</f>
        <v>HKS</v>
      </c>
      <c r="B8" s="25">
        <f>'1'!H8</f>
        <v>93.5</v>
      </c>
      <c r="C8" s="26">
        <f>'2'!H8</f>
        <v>90.5</v>
      </c>
      <c r="D8" s="26">
        <f>'3'!H8</f>
        <v>94.300000000000011</v>
      </c>
      <c r="E8" s="26">
        <f>'4'!H8</f>
        <v>89.5</v>
      </c>
      <c r="F8" s="26">
        <f>'5'!H8</f>
        <v>88.5</v>
      </c>
      <c r="G8" s="26">
        <f>'6'!H8</f>
        <v>71</v>
      </c>
      <c r="H8" s="26">
        <f>'7'!H8</f>
        <v>91.000000000000014</v>
      </c>
      <c r="I8" s="27">
        <f t="shared" si="0"/>
        <v>88.328571428571422</v>
      </c>
      <c r="J8" s="28">
        <f t="shared" si="1"/>
        <v>1</v>
      </c>
    </row>
    <row r="9" spans="1:10" ht="15" x14ac:dyDescent="0.2">
      <c r="A9" s="24" t="str">
        <f>Responses!A9</f>
        <v>HOK</v>
      </c>
      <c r="B9" s="25">
        <f>'1'!H9</f>
        <v>93.5</v>
      </c>
      <c r="C9" s="26">
        <f>'2'!H9</f>
        <v>70.25</v>
      </c>
      <c r="D9" s="26">
        <f>'3'!H9</f>
        <v>75.150000000000006</v>
      </c>
      <c r="E9" s="26">
        <f>'4'!H9</f>
        <v>62.199999999999996</v>
      </c>
      <c r="F9" s="26">
        <f>'5'!H9</f>
        <v>87</v>
      </c>
      <c r="G9" s="26">
        <f>'6'!H9</f>
        <v>86.8</v>
      </c>
      <c r="H9" s="26">
        <f>'7'!H9</f>
        <v>55.800000000000004</v>
      </c>
      <c r="I9" s="27">
        <f t="shared" si="0"/>
        <v>75.814285714285717</v>
      </c>
      <c r="J9" s="28">
        <f t="shared" si="1"/>
        <v>4</v>
      </c>
    </row>
    <row r="10" spans="1:10" ht="15" x14ac:dyDescent="0.2">
      <c r="A10" s="24" t="str">
        <f>Responses!A10</f>
        <v xml:space="preserve">PGAL </v>
      </c>
      <c r="B10" s="25">
        <f>'1'!H10</f>
        <v>97</v>
      </c>
      <c r="C10" s="26">
        <f>'2'!H10</f>
        <v>92.5</v>
      </c>
      <c r="D10" s="26">
        <f>'3'!H10</f>
        <v>87.5</v>
      </c>
      <c r="E10" s="26">
        <f>'4'!H10</f>
        <v>90.999999999999986</v>
      </c>
      <c r="F10" s="26">
        <f>'5'!H10</f>
        <v>83.25</v>
      </c>
      <c r="G10" s="26">
        <f>'6'!H10</f>
        <v>71.599999999999994</v>
      </c>
      <c r="H10" s="26">
        <f>'7'!H10</f>
        <v>93.399999999999991</v>
      </c>
      <c r="I10" s="27">
        <f t="shared" si="0"/>
        <v>88.035714285714292</v>
      </c>
      <c r="J10" s="28">
        <f t="shared" si="1"/>
        <v>2</v>
      </c>
    </row>
    <row r="12" spans="1:10" x14ac:dyDescent="0.2">
      <c r="F12" s="44"/>
      <c r="G12" s="44"/>
      <c r="H12" s="44"/>
      <c r="I12" s="44"/>
    </row>
    <row r="13" spans="1:10" x14ac:dyDescent="0.2">
      <c r="F13" s="44"/>
      <c r="G13" s="44"/>
      <c r="H13" s="44"/>
      <c r="I13" s="44"/>
    </row>
    <row r="15" spans="1:10" ht="15" x14ac:dyDescent="0.2">
      <c r="A15" s="51" t="s">
        <v>26</v>
      </c>
    </row>
    <row r="16" spans="1:10" ht="15" x14ac:dyDescent="0.2">
      <c r="A16" s="45"/>
    </row>
    <row r="17" spans="1:1" ht="15" x14ac:dyDescent="0.2">
      <c r="A17" s="51" t="s">
        <v>27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6"/>
  <sheetViews>
    <sheetView topLeftCell="A13" workbookViewId="0">
      <selection activeCell="F6" sqref="F6:H6"/>
    </sheetView>
  </sheetViews>
  <sheetFormatPr defaultRowHeight="12.75" x14ac:dyDescent="0.2"/>
  <cols>
    <col min="1" max="1" width="2" style="44" customWidth="1"/>
    <col min="2" max="2" width="27.5703125" style="44" bestFit="1" customWidth="1"/>
    <col min="3" max="3" width="12" style="44" customWidth="1"/>
    <col min="4" max="5" width="10.7109375" style="44" customWidth="1"/>
    <col min="6" max="6" width="12.140625" style="44" customWidth="1"/>
    <col min="7" max="8" width="10.42578125" style="44" customWidth="1"/>
    <col min="9" max="9" width="11.42578125" style="44" customWidth="1"/>
    <col min="10" max="11" width="9" style="44" customWidth="1"/>
    <col min="12" max="12" width="11.42578125" style="44" customWidth="1"/>
    <col min="13" max="14" width="10" style="44" customWidth="1"/>
    <col min="15" max="15" width="11.42578125" style="44" customWidth="1"/>
    <col min="16" max="17" width="10" style="44" customWidth="1"/>
    <col min="18" max="18" width="11.42578125" style="44" customWidth="1"/>
    <col min="19" max="20" width="10" style="44" customWidth="1"/>
    <col min="21" max="16384" width="9.140625" style="44"/>
  </cols>
  <sheetData>
    <row r="1" spans="2:22" ht="15.75" x14ac:dyDescent="0.25">
      <c r="B1" s="75" t="s">
        <v>28</v>
      </c>
      <c r="C1" s="75"/>
      <c r="D1" s="75"/>
      <c r="E1" s="76" t="str">
        <f>[1]Cover!A6</f>
        <v xml:space="preserve">RFQ730-16053 AE UH Basektball Arena Enhancements 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2:22" ht="15.75" customHeight="1" x14ac:dyDescent="0.25">
      <c r="C2" s="76"/>
      <c r="D2" s="76"/>
      <c r="E2" s="76"/>
      <c r="F2" s="76"/>
      <c r="G2" s="76"/>
    </row>
    <row r="3" spans="2:22" ht="14.25" x14ac:dyDescent="0.2">
      <c r="B3" s="77" t="s">
        <v>29</v>
      </c>
      <c r="C3" s="78" t="s">
        <v>30</v>
      </c>
      <c r="D3" s="78"/>
      <c r="E3" s="78"/>
      <c r="F3" s="78"/>
    </row>
    <row r="4" spans="2:22" ht="15" customHeight="1" x14ac:dyDescent="0.2">
      <c r="F4" s="45"/>
    </row>
    <row r="5" spans="2:22" ht="16.5" thickBot="1" x14ac:dyDescent="0.3">
      <c r="B5" s="45"/>
      <c r="C5" s="79" t="s">
        <v>31</v>
      </c>
      <c r="D5" s="79"/>
      <c r="E5" s="79"/>
      <c r="F5" s="79" t="s">
        <v>32</v>
      </c>
      <c r="G5" s="79"/>
      <c r="H5" s="79"/>
      <c r="I5" s="79" t="s">
        <v>33</v>
      </c>
      <c r="J5" s="79"/>
      <c r="K5" s="79"/>
      <c r="L5" s="79" t="s">
        <v>34</v>
      </c>
      <c r="M5" s="79"/>
      <c r="N5" s="79"/>
      <c r="O5" s="79" t="s">
        <v>35</v>
      </c>
      <c r="P5" s="79"/>
      <c r="Q5" s="79"/>
      <c r="R5" s="79" t="s">
        <v>36</v>
      </c>
      <c r="S5" s="79"/>
      <c r="T5" s="79"/>
    </row>
    <row r="6" spans="2:22" ht="120.75" customHeight="1" x14ac:dyDescent="0.2">
      <c r="B6" s="80"/>
      <c r="C6" s="81" t="s">
        <v>37</v>
      </c>
      <c r="D6" s="82"/>
      <c r="E6" s="83"/>
      <c r="F6" s="81" t="s">
        <v>38</v>
      </c>
      <c r="G6" s="82"/>
      <c r="H6" s="83"/>
      <c r="I6" s="81" t="s">
        <v>39</v>
      </c>
      <c r="J6" s="82"/>
      <c r="K6" s="83"/>
      <c r="L6" s="81" t="s">
        <v>40</v>
      </c>
      <c r="M6" s="82"/>
      <c r="N6" s="83"/>
      <c r="O6" s="81" t="s">
        <v>41</v>
      </c>
      <c r="P6" s="82"/>
      <c r="Q6" s="83"/>
      <c r="R6" s="81" t="s">
        <v>42</v>
      </c>
      <c r="S6" s="82"/>
      <c r="T6" s="83"/>
      <c r="U6" s="84" t="s">
        <v>10</v>
      </c>
    </row>
    <row r="7" spans="2:22" x14ac:dyDescent="0.2">
      <c r="B7" s="85" t="s">
        <v>4</v>
      </c>
      <c r="C7" s="86" t="s">
        <v>43</v>
      </c>
      <c r="D7" s="87" t="s">
        <v>44</v>
      </c>
      <c r="E7" s="88" t="s">
        <v>45</v>
      </c>
      <c r="F7" s="89" t="s">
        <v>43</v>
      </c>
      <c r="G7" s="90" t="s">
        <v>44</v>
      </c>
      <c r="H7" s="91" t="s">
        <v>45</v>
      </c>
      <c r="I7" s="89" t="s">
        <v>43</v>
      </c>
      <c r="J7" s="90" t="s">
        <v>44</v>
      </c>
      <c r="K7" s="91" t="s">
        <v>45</v>
      </c>
      <c r="L7" s="86" t="s">
        <v>43</v>
      </c>
      <c r="M7" s="87" t="s">
        <v>44</v>
      </c>
      <c r="N7" s="88" t="s">
        <v>45</v>
      </c>
      <c r="O7" s="86" t="s">
        <v>43</v>
      </c>
      <c r="P7" s="87" t="s">
        <v>44</v>
      </c>
      <c r="Q7" s="88" t="s">
        <v>45</v>
      </c>
      <c r="R7" s="86" t="s">
        <v>43</v>
      </c>
      <c r="S7" s="87" t="s">
        <v>44</v>
      </c>
      <c r="T7" s="88" t="s">
        <v>45</v>
      </c>
      <c r="U7" s="92"/>
    </row>
    <row r="8" spans="2:22" x14ac:dyDescent="0.2">
      <c r="B8" s="93" t="str">
        <f>'[1]RFP Submittal'!A4</f>
        <v>Brave Architecture</v>
      </c>
      <c r="C8" s="94"/>
      <c r="D8" s="95">
        <v>7</v>
      </c>
      <c r="E8" s="96">
        <f>C8*D8</f>
        <v>0</v>
      </c>
      <c r="F8" s="97"/>
      <c r="G8" s="98">
        <v>6</v>
      </c>
      <c r="H8" s="99">
        <f>F8*G8</f>
        <v>0</v>
      </c>
      <c r="I8" s="97"/>
      <c r="J8" s="98">
        <v>3</v>
      </c>
      <c r="K8" s="99">
        <f>I8*J8</f>
        <v>0</v>
      </c>
      <c r="L8" s="94"/>
      <c r="M8" s="95">
        <v>1</v>
      </c>
      <c r="N8" s="96">
        <f>L8*M8</f>
        <v>0</v>
      </c>
      <c r="O8" s="94"/>
      <c r="P8" s="95">
        <v>1</v>
      </c>
      <c r="Q8" s="96">
        <f>O8*P8</f>
        <v>0</v>
      </c>
      <c r="R8" s="94"/>
      <c r="S8" s="95">
        <v>2</v>
      </c>
      <c r="T8" s="96">
        <f>R8*S8</f>
        <v>0</v>
      </c>
      <c r="U8" s="100">
        <f>N8+K8+H8+E8+Q8+T8</f>
        <v>0</v>
      </c>
    </row>
    <row r="9" spans="2:22" x14ac:dyDescent="0.2">
      <c r="B9" s="93" t="str">
        <f>'[1]RFP Submittal'!A5</f>
        <v>DLR Group</v>
      </c>
      <c r="C9" s="94"/>
      <c r="D9" s="95">
        <v>7</v>
      </c>
      <c r="E9" s="96">
        <f t="shared" ref="E9:E13" si="0">C9*D9</f>
        <v>0</v>
      </c>
      <c r="F9" s="97"/>
      <c r="G9" s="98">
        <v>6</v>
      </c>
      <c r="H9" s="99">
        <f t="shared" ref="H9:H13" si="1">F9*G9</f>
        <v>0</v>
      </c>
      <c r="I9" s="97"/>
      <c r="J9" s="98">
        <v>3</v>
      </c>
      <c r="K9" s="99">
        <f t="shared" ref="K9:K13" si="2">I9*J9</f>
        <v>0</v>
      </c>
      <c r="L9" s="94"/>
      <c r="M9" s="95">
        <v>1</v>
      </c>
      <c r="N9" s="96">
        <f t="shared" ref="N9:N13" si="3">L9*M9</f>
        <v>0</v>
      </c>
      <c r="O9" s="94"/>
      <c r="P9" s="95">
        <v>1</v>
      </c>
      <c r="Q9" s="96">
        <f t="shared" ref="Q9:Q13" si="4">O9*P9</f>
        <v>0</v>
      </c>
      <c r="R9" s="94"/>
      <c r="S9" s="95">
        <v>2</v>
      </c>
      <c r="T9" s="96">
        <f t="shared" ref="T9:T13" si="5">R9*S9</f>
        <v>0</v>
      </c>
      <c r="U9" s="100">
        <f t="shared" ref="U9:U13" si="6">N9+K9+H9+E9+Q9+T9</f>
        <v>0</v>
      </c>
    </row>
    <row r="10" spans="2:22" x14ac:dyDescent="0.2">
      <c r="B10" s="93" t="str">
        <f>'[1]RFP Submittal'!A6</f>
        <v>Gensler</v>
      </c>
      <c r="C10" s="94"/>
      <c r="D10" s="95">
        <v>7</v>
      </c>
      <c r="E10" s="96">
        <f t="shared" si="0"/>
        <v>0</v>
      </c>
      <c r="F10" s="97"/>
      <c r="G10" s="98">
        <v>6</v>
      </c>
      <c r="H10" s="99">
        <f t="shared" si="1"/>
        <v>0</v>
      </c>
      <c r="I10" s="97"/>
      <c r="J10" s="98">
        <v>3</v>
      </c>
      <c r="K10" s="99">
        <f t="shared" si="2"/>
        <v>0</v>
      </c>
      <c r="L10" s="94"/>
      <c r="M10" s="95">
        <v>1</v>
      </c>
      <c r="N10" s="96">
        <f t="shared" si="3"/>
        <v>0</v>
      </c>
      <c r="O10" s="94"/>
      <c r="P10" s="95">
        <v>1</v>
      </c>
      <c r="Q10" s="96">
        <f t="shared" si="4"/>
        <v>0</v>
      </c>
      <c r="R10" s="94"/>
      <c r="S10" s="95">
        <v>2</v>
      </c>
      <c r="T10" s="96">
        <f t="shared" si="5"/>
        <v>0</v>
      </c>
      <c r="U10" s="100">
        <f t="shared" si="6"/>
        <v>0</v>
      </c>
    </row>
    <row r="11" spans="2:22" x14ac:dyDescent="0.2">
      <c r="B11" s="93" t="str">
        <f>'[1]RFP Submittal'!A7</f>
        <v>HKS</v>
      </c>
      <c r="C11" s="94"/>
      <c r="D11" s="95">
        <v>7</v>
      </c>
      <c r="E11" s="96">
        <f t="shared" si="0"/>
        <v>0</v>
      </c>
      <c r="F11" s="97"/>
      <c r="G11" s="98">
        <v>6</v>
      </c>
      <c r="H11" s="99">
        <f t="shared" si="1"/>
        <v>0</v>
      </c>
      <c r="I11" s="97"/>
      <c r="J11" s="98">
        <v>3</v>
      </c>
      <c r="K11" s="99">
        <f t="shared" si="2"/>
        <v>0</v>
      </c>
      <c r="L11" s="94"/>
      <c r="M11" s="95">
        <v>1</v>
      </c>
      <c r="N11" s="96">
        <f t="shared" si="3"/>
        <v>0</v>
      </c>
      <c r="O11" s="94"/>
      <c r="P11" s="95">
        <v>1</v>
      </c>
      <c r="Q11" s="96">
        <f t="shared" si="4"/>
        <v>0</v>
      </c>
      <c r="R11" s="94"/>
      <c r="S11" s="95">
        <v>2</v>
      </c>
      <c r="T11" s="96">
        <f t="shared" si="5"/>
        <v>0</v>
      </c>
      <c r="U11" s="100">
        <f t="shared" si="6"/>
        <v>0</v>
      </c>
    </row>
    <row r="12" spans="2:22" x14ac:dyDescent="0.2">
      <c r="B12" s="93" t="str">
        <f>'[1]RFP Submittal'!A8</f>
        <v>HOK</v>
      </c>
      <c r="C12" s="94"/>
      <c r="D12" s="95">
        <v>7</v>
      </c>
      <c r="E12" s="96">
        <f t="shared" si="0"/>
        <v>0</v>
      </c>
      <c r="F12" s="97"/>
      <c r="G12" s="98">
        <v>6</v>
      </c>
      <c r="H12" s="99">
        <f t="shared" si="1"/>
        <v>0</v>
      </c>
      <c r="I12" s="97"/>
      <c r="J12" s="98">
        <v>3</v>
      </c>
      <c r="K12" s="99">
        <f t="shared" si="2"/>
        <v>0</v>
      </c>
      <c r="L12" s="94"/>
      <c r="M12" s="95">
        <v>1</v>
      </c>
      <c r="N12" s="96">
        <f t="shared" si="3"/>
        <v>0</v>
      </c>
      <c r="O12" s="94"/>
      <c r="P12" s="95">
        <v>1</v>
      </c>
      <c r="Q12" s="96">
        <f t="shared" si="4"/>
        <v>0</v>
      </c>
      <c r="R12" s="94"/>
      <c r="S12" s="95">
        <v>2</v>
      </c>
      <c r="T12" s="96">
        <f t="shared" si="5"/>
        <v>0</v>
      </c>
      <c r="U12" s="100">
        <f t="shared" si="6"/>
        <v>0</v>
      </c>
    </row>
    <row r="13" spans="2:22" x14ac:dyDescent="0.2">
      <c r="B13" s="93" t="str">
        <f>'[1]RFP Submittal'!A9</f>
        <v>PGAL</v>
      </c>
      <c r="C13" s="94"/>
      <c r="D13" s="95">
        <v>7</v>
      </c>
      <c r="E13" s="96">
        <f t="shared" si="0"/>
        <v>0</v>
      </c>
      <c r="F13" s="97"/>
      <c r="G13" s="98">
        <v>6</v>
      </c>
      <c r="H13" s="99">
        <f t="shared" si="1"/>
        <v>0</v>
      </c>
      <c r="I13" s="97"/>
      <c r="J13" s="98">
        <v>3</v>
      </c>
      <c r="K13" s="99">
        <f t="shared" si="2"/>
        <v>0</v>
      </c>
      <c r="L13" s="94"/>
      <c r="M13" s="95">
        <v>1</v>
      </c>
      <c r="N13" s="96">
        <f t="shared" si="3"/>
        <v>0</v>
      </c>
      <c r="O13" s="94"/>
      <c r="P13" s="95">
        <v>1</v>
      </c>
      <c r="Q13" s="96">
        <f t="shared" si="4"/>
        <v>0</v>
      </c>
      <c r="R13" s="94"/>
      <c r="S13" s="95">
        <v>2</v>
      </c>
      <c r="T13" s="96">
        <f t="shared" si="5"/>
        <v>0</v>
      </c>
      <c r="U13" s="100">
        <f t="shared" si="6"/>
        <v>0</v>
      </c>
    </row>
    <row r="14" spans="2:22" x14ac:dyDescent="0.2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2:22" x14ac:dyDescent="0.2">
      <c r="B15" s="102" t="s">
        <v>46</v>
      </c>
      <c r="C15" s="102"/>
      <c r="D15" s="102"/>
      <c r="E15" s="102"/>
      <c r="F15" s="101"/>
      <c r="G15" s="101" t="s">
        <v>47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2:22" x14ac:dyDescent="0.2">
      <c r="B16" s="102"/>
      <c r="C16" s="102"/>
      <c r="D16" s="102"/>
      <c r="E16" s="102"/>
      <c r="F16" s="101"/>
      <c r="G16" s="101" t="s">
        <v>48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2:21" x14ac:dyDescent="0.2">
      <c r="B17" s="102"/>
      <c r="C17" s="102"/>
      <c r="D17" s="102"/>
      <c r="E17" s="10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2:21" ht="13.5" thickBot="1" x14ac:dyDescent="0.25">
      <c r="B18" s="103"/>
      <c r="C18" s="103"/>
      <c r="D18" s="103"/>
      <c r="E18" s="103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2:21" ht="13.5" thickTop="1" x14ac:dyDescent="0.2">
      <c r="B19" s="104" t="s">
        <v>49</v>
      </c>
      <c r="C19" s="105"/>
      <c r="D19" s="105"/>
      <c r="E19" s="106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2:21" x14ac:dyDescent="0.2">
      <c r="B20" s="107" t="s">
        <v>50</v>
      </c>
      <c r="C20" s="108"/>
      <c r="D20" s="108"/>
      <c r="E20" s="109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2:21" x14ac:dyDescent="0.2">
      <c r="B21" s="110" t="s">
        <v>51</v>
      </c>
      <c r="C21" s="111"/>
      <c r="D21" s="111"/>
      <c r="E21" s="112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2:21" x14ac:dyDescent="0.2">
      <c r="B22" s="110" t="s">
        <v>52</v>
      </c>
      <c r="C22" s="111"/>
      <c r="D22" s="111"/>
      <c r="E22" s="112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2:21" x14ac:dyDescent="0.2">
      <c r="B23" s="110" t="s">
        <v>53</v>
      </c>
      <c r="C23" s="111"/>
      <c r="D23" s="111"/>
      <c r="E23" s="112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2:21" x14ac:dyDescent="0.2">
      <c r="B24" s="110" t="s">
        <v>54</v>
      </c>
      <c r="C24" s="111"/>
      <c r="D24" s="111"/>
      <c r="E24" s="112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  <row r="25" spans="2:21" ht="13.5" thickBot="1" x14ac:dyDescent="0.25">
      <c r="B25" s="113" t="s">
        <v>55</v>
      </c>
      <c r="C25" s="114"/>
      <c r="D25" s="114"/>
      <c r="E25" s="115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</row>
    <row r="26" spans="2:21" ht="13.5" thickTop="1" x14ac:dyDescent="0.2"/>
  </sheetData>
  <mergeCells count="22">
    <mergeCell ref="B24:E24"/>
    <mergeCell ref="B25:E25"/>
    <mergeCell ref="B15:E18"/>
    <mergeCell ref="B19:E19"/>
    <mergeCell ref="B20:E20"/>
    <mergeCell ref="B21:E21"/>
    <mergeCell ref="B22:E22"/>
    <mergeCell ref="B23:E23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K6" sqref="K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4.140625" style="44" bestFit="1" customWidth="1"/>
  </cols>
  <sheetData>
    <row r="1" spans="1:9" ht="15.75" x14ac:dyDescent="0.25">
      <c r="A1" s="71" t="s">
        <v>0</v>
      </c>
      <c r="B1" s="72"/>
      <c r="C1" s="72"/>
      <c r="D1" s="72"/>
      <c r="E1" s="72"/>
      <c r="F1" s="72"/>
      <c r="G1" s="72"/>
      <c r="H1" s="18"/>
      <c r="I1" s="18"/>
    </row>
    <row r="2" spans="1:9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  <c r="I2" s="18"/>
    </row>
    <row r="3" spans="1:9" ht="13.5" thickBot="1" x14ac:dyDescent="0.25">
      <c r="A3" s="18"/>
      <c r="B3" s="18"/>
      <c r="C3" s="18"/>
      <c r="D3" s="18"/>
      <c r="E3" s="18"/>
      <c r="F3" s="18"/>
      <c r="H3" s="18"/>
      <c r="I3" s="18"/>
    </row>
    <row r="4" spans="1:9" ht="75" thickTop="1" thickBot="1" x14ac:dyDescent="0.25">
      <c r="A4" s="19" t="s">
        <v>4</v>
      </c>
      <c r="B4" s="20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  <c r="I4" s="21"/>
    </row>
    <row r="5" spans="1:9" s="63" customFormat="1" ht="16.5" thickTop="1" x14ac:dyDescent="0.2">
      <c r="A5" s="61" t="str">
        <f>Responses!A5</f>
        <v>Brave Architecture</v>
      </c>
      <c r="B5" s="44">
        <v>7</v>
      </c>
      <c r="C5" s="44">
        <v>24</v>
      </c>
      <c r="D5" s="44">
        <v>15</v>
      </c>
      <c r="E5" s="44">
        <v>5</v>
      </c>
      <c r="F5" s="44">
        <v>3</v>
      </c>
      <c r="G5" s="44">
        <v>10</v>
      </c>
      <c r="H5" s="17">
        <f t="shared" ref="H5:H10" si="0">SUM(B5:G5)</f>
        <v>64</v>
      </c>
      <c r="I5" s="62"/>
    </row>
    <row r="6" spans="1:9" ht="15" x14ac:dyDescent="0.2">
      <c r="A6" s="49" t="str">
        <f>Responses!A6</f>
        <v>DLR Group</v>
      </c>
      <c r="B6">
        <v>28</v>
      </c>
      <c r="C6">
        <v>24</v>
      </c>
      <c r="D6">
        <v>15</v>
      </c>
      <c r="E6">
        <v>5</v>
      </c>
      <c r="F6">
        <v>5</v>
      </c>
      <c r="G6">
        <v>10</v>
      </c>
      <c r="H6" s="17">
        <f t="shared" si="0"/>
        <v>87</v>
      </c>
      <c r="I6" s="18"/>
    </row>
    <row r="7" spans="1:9" ht="15" x14ac:dyDescent="0.2">
      <c r="A7" s="49" t="str">
        <f>Responses!A7</f>
        <v>Gensler</v>
      </c>
      <c r="B7">
        <v>28</v>
      </c>
      <c r="C7">
        <v>24</v>
      </c>
      <c r="D7">
        <v>15</v>
      </c>
      <c r="E7">
        <v>5</v>
      </c>
      <c r="F7">
        <v>5</v>
      </c>
      <c r="G7">
        <v>10</v>
      </c>
      <c r="H7" s="17">
        <f t="shared" si="0"/>
        <v>87</v>
      </c>
      <c r="I7" s="29"/>
    </row>
    <row r="8" spans="1:9" ht="15" x14ac:dyDescent="0.2">
      <c r="A8" s="49" t="str">
        <f>Responses!A8</f>
        <v>HKS</v>
      </c>
      <c r="B8">
        <v>31.5</v>
      </c>
      <c r="C8">
        <v>27</v>
      </c>
      <c r="D8">
        <v>15</v>
      </c>
      <c r="E8">
        <v>5</v>
      </c>
      <c r="F8">
        <v>5</v>
      </c>
      <c r="G8">
        <v>10</v>
      </c>
      <c r="H8" s="17">
        <f t="shared" si="0"/>
        <v>93.5</v>
      </c>
      <c r="I8" s="29"/>
    </row>
    <row r="9" spans="1:9" ht="15" x14ac:dyDescent="0.2">
      <c r="A9" s="49" t="str">
        <f>Responses!A9</f>
        <v>HOK</v>
      </c>
      <c r="B9">
        <v>31.5</v>
      </c>
      <c r="C9">
        <v>27</v>
      </c>
      <c r="D9">
        <v>15</v>
      </c>
      <c r="E9">
        <v>5</v>
      </c>
      <c r="F9">
        <v>5</v>
      </c>
      <c r="G9">
        <v>10</v>
      </c>
      <c r="H9" s="17">
        <f t="shared" si="0"/>
        <v>93.5</v>
      </c>
      <c r="I9" s="29"/>
    </row>
    <row r="10" spans="1:9" ht="15" x14ac:dyDescent="0.2">
      <c r="A10" s="49" t="str">
        <f>Responses!A10</f>
        <v xml:space="preserve">PGAL </v>
      </c>
      <c r="B10">
        <v>35</v>
      </c>
      <c r="C10">
        <v>27</v>
      </c>
      <c r="D10">
        <v>15</v>
      </c>
      <c r="E10">
        <v>5</v>
      </c>
      <c r="F10">
        <v>5</v>
      </c>
      <c r="G10">
        <v>10</v>
      </c>
      <c r="H10" s="17">
        <f t="shared" si="0"/>
        <v>97</v>
      </c>
      <c r="I10" s="29"/>
    </row>
    <row r="11" spans="1:9" x14ac:dyDescent="0.2">
      <c r="I11" s="29"/>
    </row>
    <row r="12" spans="1:9" x14ac:dyDescent="0.2">
      <c r="I12" s="29"/>
    </row>
    <row r="13" spans="1:9" x14ac:dyDescent="0.2">
      <c r="A13" s="18"/>
      <c r="I13" s="29"/>
    </row>
  </sheetData>
  <mergeCells count="2">
    <mergeCell ref="A1:G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15" sqref="J15"/>
    </sheetView>
  </sheetViews>
  <sheetFormatPr defaultRowHeight="12.75" x14ac:dyDescent="0.2"/>
  <cols>
    <col min="1" max="1" width="28.7109375" bestFit="1" customWidth="1"/>
    <col min="2" max="2" width="7" bestFit="1" customWidth="1"/>
    <col min="3" max="3" width="4.140625" bestFit="1" customWidth="1"/>
    <col min="4" max="4" width="6.42578125" bestFit="1" customWidth="1"/>
    <col min="5" max="6" width="4.140625" bestFit="1" customWidth="1"/>
    <col min="7" max="7" width="6.710937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29"/>
      <c r="B3" s="29"/>
      <c r="C3" s="29"/>
      <c r="D3" s="29"/>
      <c r="E3" s="29"/>
      <c r="F3" s="29"/>
      <c r="G3" s="30"/>
    </row>
    <row r="4" spans="1:8" ht="75" thickTop="1" thickBot="1" x14ac:dyDescent="0.25">
      <c r="A4" s="31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44">
        <v>8.75</v>
      </c>
      <c r="C5" s="44">
        <v>7.5</v>
      </c>
      <c r="D5" s="44">
        <v>12</v>
      </c>
      <c r="E5" s="44">
        <v>3</v>
      </c>
      <c r="F5" s="44">
        <v>3.5</v>
      </c>
      <c r="G5" s="44">
        <v>5</v>
      </c>
      <c r="H5" s="17">
        <f t="shared" ref="H5:H10" si="0">SUM(B5:G5)</f>
        <v>39.75</v>
      </c>
    </row>
    <row r="6" spans="1:8" ht="15" x14ac:dyDescent="0.2">
      <c r="A6" s="49" t="str">
        <f>Responses!A6</f>
        <v>DLR Group</v>
      </c>
      <c r="B6" s="44">
        <v>31.5</v>
      </c>
      <c r="C6" s="44">
        <v>25.5</v>
      </c>
      <c r="D6" s="44">
        <v>12.75</v>
      </c>
      <c r="E6" s="44">
        <v>4</v>
      </c>
      <c r="F6" s="44">
        <v>4</v>
      </c>
      <c r="G6" s="44">
        <v>8</v>
      </c>
      <c r="H6" s="17">
        <f t="shared" si="0"/>
        <v>85.75</v>
      </c>
    </row>
    <row r="7" spans="1:8" ht="15" x14ac:dyDescent="0.2">
      <c r="A7" s="49" t="str">
        <f>Responses!A7</f>
        <v>Gensler</v>
      </c>
      <c r="B7" s="44">
        <v>21</v>
      </c>
      <c r="C7" s="44">
        <v>18</v>
      </c>
      <c r="D7" s="44">
        <v>10.5</v>
      </c>
      <c r="E7" s="44">
        <v>3.5</v>
      </c>
      <c r="F7" s="44">
        <v>3</v>
      </c>
      <c r="G7" s="44">
        <v>6</v>
      </c>
      <c r="H7" s="17">
        <f t="shared" si="0"/>
        <v>62</v>
      </c>
    </row>
    <row r="8" spans="1:8" ht="15" x14ac:dyDescent="0.2">
      <c r="A8" s="49" t="str">
        <f>Responses!A8</f>
        <v>HKS</v>
      </c>
      <c r="B8" s="44">
        <v>33.25</v>
      </c>
      <c r="C8" s="44">
        <v>28.5</v>
      </c>
      <c r="D8" s="44">
        <v>12</v>
      </c>
      <c r="E8" s="44">
        <v>4</v>
      </c>
      <c r="F8" s="44">
        <v>4.25</v>
      </c>
      <c r="G8" s="44">
        <v>8.5</v>
      </c>
      <c r="H8" s="17">
        <f t="shared" si="0"/>
        <v>90.5</v>
      </c>
    </row>
    <row r="9" spans="1:8" ht="15" x14ac:dyDescent="0.2">
      <c r="A9" s="49" t="str">
        <f>Responses!A9</f>
        <v>HOK</v>
      </c>
      <c r="B9" s="44">
        <v>28</v>
      </c>
      <c r="C9" s="44">
        <v>21</v>
      </c>
      <c r="D9" s="44">
        <v>9</v>
      </c>
      <c r="E9" s="44">
        <v>3.25</v>
      </c>
      <c r="F9" s="44">
        <v>3</v>
      </c>
      <c r="G9" s="44">
        <v>6</v>
      </c>
      <c r="H9" s="17">
        <f t="shared" si="0"/>
        <v>70.25</v>
      </c>
    </row>
    <row r="10" spans="1:8" ht="15" x14ac:dyDescent="0.2">
      <c r="A10" s="49" t="str">
        <f>Responses!A10</f>
        <v xml:space="preserve">PGAL </v>
      </c>
      <c r="B10" s="44">
        <v>35</v>
      </c>
      <c r="C10" s="44">
        <v>28.5</v>
      </c>
      <c r="D10" s="44">
        <v>12</v>
      </c>
      <c r="E10" s="44">
        <v>4</v>
      </c>
      <c r="F10" s="44">
        <v>4</v>
      </c>
      <c r="G10" s="44">
        <v>9</v>
      </c>
      <c r="H10" s="17">
        <f t="shared" si="0"/>
        <v>92.5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15" sqref="K15"/>
    </sheetView>
  </sheetViews>
  <sheetFormatPr defaultRowHeight="12.75" x14ac:dyDescent="0.2"/>
  <cols>
    <col min="1" max="1" width="28.7109375" bestFit="1" customWidth="1"/>
    <col min="2" max="2" width="7" bestFit="1" customWidth="1"/>
    <col min="3" max="7" width="4.14062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32"/>
      <c r="B3" s="32"/>
      <c r="C3" s="32"/>
      <c r="D3" s="32"/>
      <c r="E3" s="32"/>
      <c r="F3" s="32"/>
      <c r="G3" s="33"/>
    </row>
    <row r="4" spans="1:8" ht="75" thickTop="1" thickBot="1" x14ac:dyDescent="0.25">
      <c r="A4" s="34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59">
        <v>7</v>
      </c>
      <c r="C5" s="59">
        <v>18</v>
      </c>
      <c r="D5" s="59">
        <v>9</v>
      </c>
      <c r="E5" s="59">
        <v>3</v>
      </c>
      <c r="F5" s="59">
        <v>3.5</v>
      </c>
      <c r="G5" s="59">
        <v>9</v>
      </c>
      <c r="H5" s="17">
        <f t="shared" ref="H5:H10" si="0">SUM(B5:G5)</f>
        <v>49.5</v>
      </c>
    </row>
    <row r="6" spans="1:8" ht="15" x14ac:dyDescent="0.2">
      <c r="A6" s="49" t="str">
        <f>Responses!A6</f>
        <v>DLR Group</v>
      </c>
      <c r="B6" s="55">
        <v>17.5</v>
      </c>
      <c r="C6" s="55">
        <v>15</v>
      </c>
      <c r="D6" s="55">
        <v>7.5</v>
      </c>
      <c r="E6" s="55">
        <v>4.5</v>
      </c>
      <c r="F6" s="55">
        <v>4</v>
      </c>
      <c r="G6" s="55">
        <v>6</v>
      </c>
      <c r="H6" s="17">
        <f t="shared" si="0"/>
        <v>54.5</v>
      </c>
    </row>
    <row r="7" spans="1:8" ht="15" x14ac:dyDescent="0.2">
      <c r="A7" s="49" t="str">
        <f>Responses!A7</f>
        <v>Gensler</v>
      </c>
      <c r="B7" s="55">
        <v>31.5</v>
      </c>
      <c r="C7" s="55">
        <v>24</v>
      </c>
      <c r="D7" s="55">
        <v>13.5</v>
      </c>
      <c r="E7" s="55">
        <v>4.5</v>
      </c>
      <c r="F7" s="55">
        <v>4.5</v>
      </c>
      <c r="G7" s="55">
        <v>8</v>
      </c>
      <c r="H7" s="17">
        <f t="shared" si="0"/>
        <v>86</v>
      </c>
    </row>
    <row r="8" spans="1:8" ht="15" x14ac:dyDescent="0.2">
      <c r="A8" s="49" t="str">
        <f>Responses!A8</f>
        <v>HKS</v>
      </c>
      <c r="B8" s="55">
        <v>33.6</v>
      </c>
      <c r="C8" s="55">
        <v>28.799999999999997</v>
      </c>
      <c r="D8" s="55">
        <v>15</v>
      </c>
      <c r="E8" s="55">
        <v>4.5</v>
      </c>
      <c r="F8" s="55">
        <v>4.4000000000000004</v>
      </c>
      <c r="G8" s="55">
        <v>8</v>
      </c>
      <c r="H8" s="17">
        <f t="shared" si="0"/>
        <v>94.300000000000011</v>
      </c>
    </row>
    <row r="9" spans="1:8" ht="15" x14ac:dyDescent="0.2">
      <c r="A9" s="49" t="str">
        <f>Responses!A9</f>
        <v>HOK</v>
      </c>
      <c r="B9" s="55">
        <v>29.75</v>
      </c>
      <c r="C9" s="55">
        <v>23.4</v>
      </c>
      <c r="D9" s="55">
        <v>13.5</v>
      </c>
      <c r="E9" s="55">
        <v>4.5</v>
      </c>
      <c r="F9" s="55">
        <v>4</v>
      </c>
      <c r="G9" s="55">
        <v>0</v>
      </c>
      <c r="H9" s="17">
        <f t="shared" si="0"/>
        <v>75.150000000000006</v>
      </c>
    </row>
    <row r="10" spans="1:8" ht="15" x14ac:dyDescent="0.2">
      <c r="A10" s="49" t="str">
        <f>Responses!A10</f>
        <v xml:space="preserve">PGAL </v>
      </c>
      <c r="B10" s="55">
        <v>31.5</v>
      </c>
      <c r="C10" s="55">
        <v>28.200000000000003</v>
      </c>
      <c r="D10" s="55">
        <v>10.5</v>
      </c>
      <c r="E10" s="55">
        <v>4.5</v>
      </c>
      <c r="F10" s="55">
        <v>3.8</v>
      </c>
      <c r="G10" s="55">
        <v>9</v>
      </c>
      <c r="H10" s="17">
        <f t="shared" si="0"/>
        <v>87.5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L6" sqref="L6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710937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35"/>
      <c r="B3" s="35"/>
      <c r="C3" s="35"/>
      <c r="D3" s="35"/>
      <c r="E3" s="35"/>
      <c r="F3" s="35"/>
      <c r="G3" s="36"/>
    </row>
    <row r="4" spans="1:8" ht="75" thickTop="1" thickBot="1" x14ac:dyDescent="0.25">
      <c r="A4" s="3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59">
        <v>7</v>
      </c>
      <c r="C5" s="59">
        <v>7.1999999999999993</v>
      </c>
      <c r="D5" s="59">
        <v>8.6999999999999993</v>
      </c>
      <c r="E5" s="59">
        <v>3.1</v>
      </c>
      <c r="F5" s="59">
        <v>3.3</v>
      </c>
      <c r="G5" s="59">
        <v>4.8</v>
      </c>
      <c r="H5" s="17">
        <f t="shared" ref="H5:H10" si="0">SUM(B5:G5)</f>
        <v>34.1</v>
      </c>
    </row>
    <row r="6" spans="1:8" ht="15" x14ac:dyDescent="0.2">
      <c r="A6" s="49" t="str">
        <f>Responses!A6</f>
        <v>DLR Group</v>
      </c>
      <c r="B6" s="56">
        <v>30.800000000000004</v>
      </c>
      <c r="C6" s="56">
        <v>27.599999999999998</v>
      </c>
      <c r="D6" s="56">
        <v>12.600000000000001</v>
      </c>
      <c r="E6" s="56">
        <v>4.5</v>
      </c>
      <c r="F6" s="56">
        <v>4.0999999999999996</v>
      </c>
      <c r="G6" s="56">
        <v>8.4</v>
      </c>
      <c r="H6" s="17">
        <f t="shared" si="0"/>
        <v>88</v>
      </c>
    </row>
    <row r="7" spans="1:8" ht="15" x14ac:dyDescent="0.2">
      <c r="A7" s="49" t="str">
        <f>Responses!A7</f>
        <v>Gensler</v>
      </c>
      <c r="B7" s="56">
        <v>9.1</v>
      </c>
      <c r="C7" s="56">
        <v>9</v>
      </c>
      <c r="D7" s="56">
        <v>9</v>
      </c>
      <c r="E7" s="56">
        <v>2.9</v>
      </c>
      <c r="F7" s="56">
        <v>3.2</v>
      </c>
      <c r="G7" s="56">
        <v>2.8</v>
      </c>
      <c r="H7" s="17">
        <f t="shared" si="0"/>
        <v>36</v>
      </c>
    </row>
    <row r="8" spans="1:8" ht="15" x14ac:dyDescent="0.2">
      <c r="A8" s="49" t="str">
        <f>Responses!A8</f>
        <v>HKS</v>
      </c>
      <c r="B8" s="56">
        <v>32.199999999999996</v>
      </c>
      <c r="C8" s="56">
        <v>26.400000000000002</v>
      </c>
      <c r="D8" s="56">
        <v>13.5</v>
      </c>
      <c r="E8" s="56">
        <v>4.7</v>
      </c>
      <c r="F8" s="56">
        <v>4.3</v>
      </c>
      <c r="G8" s="56">
        <v>8.4</v>
      </c>
      <c r="H8" s="17">
        <f t="shared" si="0"/>
        <v>89.5</v>
      </c>
    </row>
    <row r="9" spans="1:8" ht="15" x14ac:dyDescent="0.2">
      <c r="A9" s="49" t="str">
        <f>Responses!A9</f>
        <v>HOK</v>
      </c>
      <c r="B9" s="56">
        <v>23.099999999999998</v>
      </c>
      <c r="C9" s="56">
        <v>19.200000000000003</v>
      </c>
      <c r="D9" s="56">
        <v>9.3000000000000007</v>
      </c>
      <c r="E9" s="56">
        <v>3</v>
      </c>
      <c r="F9" s="56">
        <v>3.2</v>
      </c>
      <c r="G9" s="56">
        <v>4.4000000000000004</v>
      </c>
      <c r="H9" s="17">
        <f t="shared" si="0"/>
        <v>62.199999999999996</v>
      </c>
    </row>
    <row r="10" spans="1:8" ht="15" x14ac:dyDescent="0.2">
      <c r="A10" s="49" t="str">
        <f>Responses!A10</f>
        <v xml:space="preserve">PGAL </v>
      </c>
      <c r="B10" s="56">
        <v>32.9</v>
      </c>
      <c r="C10" s="56">
        <v>27</v>
      </c>
      <c r="D10" s="56">
        <v>13.200000000000001</v>
      </c>
      <c r="E10" s="56">
        <v>4.3</v>
      </c>
      <c r="F10" s="56">
        <v>4.5999999999999996</v>
      </c>
      <c r="G10" s="56">
        <v>9</v>
      </c>
      <c r="H10" s="17">
        <f t="shared" si="0"/>
        <v>90.999999999999986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5" sqref="B5:G5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6.42578125" bestFit="1" customWidth="1"/>
    <col min="7" max="7" width="6.710937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38"/>
      <c r="B3" s="38"/>
      <c r="C3" s="38"/>
      <c r="D3" s="38"/>
      <c r="E3" s="38"/>
      <c r="F3" s="38"/>
      <c r="G3" s="39"/>
    </row>
    <row r="4" spans="1:8" ht="75" thickTop="1" thickBot="1" x14ac:dyDescent="0.25">
      <c r="A4" s="40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59">
        <v>14</v>
      </c>
      <c r="C5" s="59">
        <v>24</v>
      </c>
      <c r="D5" s="59">
        <v>12</v>
      </c>
      <c r="E5" s="59">
        <v>4</v>
      </c>
      <c r="F5" s="59">
        <v>3.5</v>
      </c>
      <c r="G5" s="59">
        <v>10</v>
      </c>
      <c r="H5" s="17">
        <f t="shared" ref="H5:H10" si="0">SUM(B5:G5)</f>
        <v>67.5</v>
      </c>
    </row>
    <row r="6" spans="1:8" ht="15" x14ac:dyDescent="0.2">
      <c r="A6" s="49" t="str">
        <f>Responses!A6</f>
        <v>DLR Group</v>
      </c>
      <c r="B6" s="57">
        <v>35</v>
      </c>
      <c r="C6" s="57">
        <v>27</v>
      </c>
      <c r="D6" s="57">
        <v>12</v>
      </c>
      <c r="E6" s="57">
        <v>5</v>
      </c>
      <c r="F6" s="57">
        <v>4.5</v>
      </c>
      <c r="G6" s="57">
        <v>10</v>
      </c>
      <c r="H6" s="17">
        <f t="shared" si="0"/>
        <v>93.5</v>
      </c>
    </row>
    <row r="7" spans="1:8" ht="15" x14ac:dyDescent="0.2">
      <c r="A7" s="49" t="str">
        <f>Responses!A7</f>
        <v>Gensler</v>
      </c>
      <c r="B7" s="57">
        <v>28</v>
      </c>
      <c r="C7" s="57">
        <v>22.5</v>
      </c>
      <c r="D7" s="57">
        <v>12</v>
      </c>
      <c r="E7" s="57">
        <v>5</v>
      </c>
      <c r="F7" s="57">
        <v>4</v>
      </c>
      <c r="G7" s="57">
        <v>10</v>
      </c>
      <c r="H7" s="17">
        <f t="shared" si="0"/>
        <v>81.5</v>
      </c>
    </row>
    <row r="8" spans="1:8" ht="15" x14ac:dyDescent="0.2">
      <c r="A8" s="49" t="str">
        <f>Responses!A8</f>
        <v>HKS</v>
      </c>
      <c r="B8" s="57">
        <v>33.25</v>
      </c>
      <c r="C8" s="57">
        <v>24</v>
      </c>
      <c r="D8" s="57">
        <v>12</v>
      </c>
      <c r="E8" s="57">
        <v>5</v>
      </c>
      <c r="F8" s="57">
        <v>4.25</v>
      </c>
      <c r="G8" s="57">
        <v>10</v>
      </c>
      <c r="H8" s="17">
        <f t="shared" si="0"/>
        <v>88.5</v>
      </c>
    </row>
    <row r="9" spans="1:8" ht="15" x14ac:dyDescent="0.2">
      <c r="A9" s="49" t="str">
        <f>Responses!A9</f>
        <v>HOK</v>
      </c>
      <c r="B9" s="57">
        <v>31.5</v>
      </c>
      <c r="C9" s="57">
        <v>24</v>
      </c>
      <c r="D9" s="57">
        <v>12</v>
      </c>
      <c r="E9" s="57">
        <v>5</v>
      </c>
      <c r="F9" s="57">
        <v>4.5</v>
      </c>
      <c r="G9" s="57">
        <v>10</v>
      </c>
      <c r="H9" s="17">
        <f t="shared" si="0"/>
        <v>87</v>
      </c>
    </row>
    <row r="10" spans="1:8" ht="15" x14ac:dyDescent="0.2">
      <c r="A10" s="49" t="str">
        <f>Responses!A10</f>
        <v xml:space="preserve">PGAL </v>
      </c>
      <c r="B10" s="57">
        <v>28</v>
      </c>
      <c r="C10" s="57">
        <v>24</v>
      </c>
      <c r="D10" s="57">
        <v>12</v>
      </c>
      <c r="E10" s="57">
        <v>5</v>
      </c>
      <c r="F10" s="57">
        <v>4.25</v>
      </c>
      <c r="G10" s="57">
        <v>10</v>
      </c>
      <c r="H10" s="17">
        <f t="shared" si="0"/>
        <v>83.25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3" sqref="B1:G1048576"/>
    </sheetView>
  </sheetViews>
  <sheetFormatPr defaultRowHeight="12.75" x14ac:dyDescent="0.2"/>
  <cols>
    <col min="1" max="1" width="28.7109375" bestFit="1" customWidth="1"/>
    <col min="2" max="4" width="5" bestFit="1" customWidth="1"/>
    <col min="5" max="7" width="4.14062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41"/>
      <c r="B3" s="41"/>
      <c r="C3" s="41"/>
      <c r="D3" s="41"/>
      <c r="E3" s="41"/>
      <c r="F3" s="41"/>
      <c r="G3" s="42"/>
    </row>
    <row r="4" spans="1:8" ht="75" thickTop="1" thickBot="1" x14ac:dyDescent="0.25">
      <c r="A4" s="43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59">
        <v>25.900000000000002</v>
      </c>
      <c r="C5" s="59">
        <v>22.799999999999997</v>
      </c>
      <c r="D5" s="59">
        <v>10.5</v>
      </c>
      <c r="E5" s="59">
        <v>3.8</v>
      </c>
      <c r="F5" s="59">
        <v>3.7</v>
      </c>
      <c r="G5" s="59">
        <v>7.6</v>
      </c>
      <c r="H5" s="17">
        <f t="shared" ref="H5:H10" si="0">SUM(B5:G5)</f>
        <v>74.3</v>
      </c>
    </row>
    <row r="6" spans="1:8" ht="15" x14ac:dyDescent="0.2">
      <c r="A6" s="49" t="str">
        <f>Responses!A6</f>
        <v>DLR Group</v>
      </c>
      <c r="B6" s="58">
        <v>29.400000000000002</v>
      </c>
      <c r="C6" s="58">
        <v>24.599999999999998</v>
      </c>
      <c r="D6" s="58">
        <v>12.600000000000001</v>
      </c>
      <c r="E6" s="58">
        <v>3.8</v>
      </c>
      <c r="F6" s="58">
        <v>4.0999999999999996</v>
      </c>
      <c r="G6" s="58">
        <v>7.6</v>
      </c>
      <c r="H6" s="17">
        <f t="shared" si="0"/>
        <v>82.09999999999998</v>
      </c>
    </row>
    <row r="7" spans="1:8" ht="15" x14ac:dyDescent="0.2">
      <c r="A7" s="49" t="str">
        <f>Responses!A7</f>
        <v>Gensler</v>
      </c>
      <c r="B7" s="58">
        <v>30.800000000000004</v>
      </c>
      <c r="C7" s="58">
        <v>27</v>
      </c>
      <c r="D7" s="58">
        <v>13.200000000000001</v>
      </c>
      <c r="E7" s="58">
        <v>3.8</v>
      </c>
      <c r="F7" s="58">
        <v>4.4000000000000004</v>
      </c>
      <c r="G7" s="58">
        <v>7.6</v>
      </c>
      <c r="H7" s="17">
        <f t="shared" si="0"/>
        <v>86.8</v>
      </c>
    </row>
    <row r="8" spans="1:8" ht="15" x14ac:dyDescent="0.2">
      <c r="A8" s="49" t="str">
        <f>Responses!A8</f>
        <v>HKS</v>
      </c>
      <c r="B8" s="58">
        <v>24.5</v>
      </c>
      <c r="C8" s="58">
        <v>21</v>
      </c>
      <c r="D8" s="58">
        <v>10.5</v>
      </c>
      <c r="E8" s="58">
        <v>3.8</v>
      </c>
      <c r="F8" s="58">
        <v>3.6</v>
      </c>
      <c r="G8" s="58">
        <v>7.6</v>
      </c>
      <c r="H8" s="17">
        <f t="shared" si="0"/>
        <v>71</v>
      </c>
    </row>
    <row r="9" spans="1:8" ht="15" x14ac:dyDescent="0.2">
      <c r="A9" s="49" t="str">
        <f>Responses!A9</f>
        <v>HOK</v>
      </c>
      <c r="B9" s="58">
        <v>30.800000000000004</v>
      </c>
      <c r="C9" s="58">
        <v>27</v>
      </c>
      <c r="D9" s="58">
        <v>13.200000000000001</v>
      </c>
      <c r="E9" s="58">
        <v>3.8</v>
      </c>
      <c r="F9" s="58">
        <v>4.4000000000000004</v>
      </c>
      <c r="G9" s="58">
        <v>7.6</v>
      </c>
      <c r="H9" s="17">
        <f t="shared" si="0"/>
        <v>86.8</v>
      </c>
    </row>
    <row r="10" spans="1:8" ht="15" x14ac:dyDescent="0.2">
      <c r="A10" s="49" t="str">
        <f>Responses!A10</f>
        <v xml:space="preserve">PGAL </v>
      </c>
      <c r="B10" s="58">
        <v>24.5</v>
      </c>
      <c r="C10" s="58">
        <v>21.6</v>
      </c>
      <c r="D10" s="58">
        <v>10.5</v>
      </c>
      <c r="E10" s="58">
        <v>3.8</v>
      </c>
      <c r="F10" s="58">
        <v>3.6</v>
      </c>
      <c r="G10" s="58">
        <v>7.6</v>
      </c>
      <c r="H10" s="17">
        <f t="shared" si="0"/>
        <v>71.599999999999994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I8" sqref="I8"/>
    </sheetView>
  </sheetViews>
  <sheetFormatPr defaultRowHeight="12.75" x14ac:dyDescent="0.2"/>
  <cols>
    <col min="1" max="1" width="28.7109375" bestFit="1" customWidth="1"/>
    <col min="2" max="2" width="7" bestFit="1" customWidth="1"/>
    <col min="3" max="6" width="4.140625" bestFit="1" customWidth="1"/>
    <col min="7" max="7" width="6.7109375" bestFit="1" customWidth="1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</row>
    <row r="2" spans="1:8" ht="12.75" customHeight="1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</row>
    <row r="3" spans="1:8" ht="15.75" thickBot="1" x14ac:dyDescent="0.25">
      <c r="A3" s="44"/>
      <c r="B3" s="44"/>
      <c r="C3" s="44"/>
      <c r="D3" s="44"/>
      <c r="E3" s="44"/>
      <c r="F3" s="44"/>
      <c r="G3" s="46"/>
    </row>
    <row r="4" spans="1:8" ht="75" thickTop="1" thickBot="1" x14ac:dyDescent="0.25">
      <c r="A4" s="4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16</v>
      </c>
      <c r="H4" s="52" t="s">
        <v>10</v>
      </c>
    </row>
    <row r="5" spans="1:8" s="63" customFormat="1" ht="15.75" thickTop="1" x14ac:dyDescent="0.2">
      <c r="A5" s="61" t="str">
        <f>Responses!A5</f>
        <v>Brave Architecture</v>
      </c>
      <c r="B5" s="59">
        <v>16.8</v>
      </c>
      <c r="C5" s="59">
        <v>15</v>
      </c>
      <c r="D5" s="59">
        <v>7.8000000000000007</v>
      </c>
      <c r="E5" s="59">
        <v>3</v>
      </c>
      <c r="F5" s="59">
        <v>3.1</v>
      </c>
      <c r="G5" s="59">
        <v>8</v>
      </c>
      <c r="H5" s="17">
        <f t="shared" ref="H5:H10" si="0">SUM(B5:G5)</f>
        <v>53.7</v>
      </c>
    </row>
    <row r="6" spans="1:8" ht="15" x14ac:dyDescent="0.2">
      <c r="A6" s="49" t="str">
        <f>Responses!A6</f>
        <v>DLR Group</v>
      </c>
      <c r="B6" s="59">
        <v>33.6</v>
      </c>
      <c r="C6" s="59">
        <v>28.200000000000003</v>
      </c>
      <c r="D6" s="59">
        <v>13.799999999999999</v>
      </c>
      <c r="E6" s="59">
        <v>4.8</v>
      </c>
      <c r="F6" s="59">
        <v>4.5</v>
      </c>
      <c r="G6" s="59">
        <v>9.4</v>
      </c>
      <c r="H6" s="17">
        <f t="shared" si="0"/>
        <v>94.300000000000011</v>
      </c>
    </row>
    <row r="7" spans="1:8" ht="15" x14ac:dyDescent="0.2">
      <c r="A7" s="49" t="str">
        <f>Responses!A7</f>
        <v>Gensler</v>
      </c>
      <c r="B7" s="59">
        <v>14.700000000000001</v>
      </c>
      <c r="C7" s="59">
        <v>13.200000000000001</v>
      </c>
      <c r="D7" s="59">
        <v>6.8999999999999995</v>
      </c>
      <c r="E7" s="59">
        <v>2.9</v>
      </c>
      <c r="F7" s="59">
        <v>2.8</v>
      </c>
      <c r="G7" s="59">
        <v>5</v>
      </c>
      <c r="H7" s="17">
        <f t="shared" si="0"/>
        <v>45.5</v>
      </c>
    </row>
    <row r="8" spans="1:8" ht="15" x14ac:dyDescent="0.2">
      <c r="A8" s="49" t="str">
        <f>Responses!A8</f>
        <v>HKS</v>
      </c>
      <c r="B8" s="59">
        <v>31.5</v>
      </c>
      <c r="C8" s="59">
        <v>28.200000000000003</v>
      </c>
      <c r="D8" s="59">
        <v>13.799999999999999</v>
      </c>
      <c r="E8" s="59">
        <v>4.7</v>
      </c>
      <c r="F8" s="59">
        <v>4.4000000000000004</v>
      </c>
      <c r="G8" s="59">
        <v>8.4</v>
      </c>
      <c r="H8" s="17">
        <f t="shared" si="0"/>
        <v>91.000000000000014</v>
      </c>
    </row>
    <row r="9" spans="1:8" ht="15" x14ac:dyDescent="0.2">
      <c r="A9" s="49" t="str">
        <f>Responses!A9</f>
        <v>HOK</v>
      </c>
      <c r="B9" s="59">
        <v>18.900000000000002</v>
      </c>
      <c r="C9" s="59">
        <v>16.799999999999997</v>
      </c>
      <c r="D9" s="59">
        <v>8.1000000000000014</v>
      </c>
      <c r="E9" s="59">
        <v>2.8</v>
      </c>
      <c r="F9" s="59">
        <v>3</v>
      </c>
      <c r="G9" s="59">
        <v>6.2</v>
      </c>
      <c r="H9" s="17">
        <f t="shared" si="0"/>
        <v>55.800000000000004</v>
      </c>
    </row>
    <row r="10" spans="1:8" ht="15" x14ac:dyDescent="0.2">
      <c r="A10" s="49" t="str">
        <f>Responses!A10</f>
        <v xml:space="preserve">PGAL </v>
      </c>
      <c r="B10" s="59">
        <v>32.9</v>
      </c>
      <c r="C10" s="59">
        <v>28.799999999999997</v>
      </c>
      <c r="D10" s="59">
        <v>13.5</v>
      </c>
      <c r="E10" s="59">
        <v>4.5999999999999996</v>
      </c>
      <c r="F10" s="59">
        <v>4.4000000000000004</v>
      </c>
      <c r="G10" s="59">
        <v>9.1999999999999993</v>
      </c>
      <c r="H10" s="17">
        <f t="shared" si="0"/>
        <v>93.399999999999991</v>
      </c>
    </row>
  </sheetData>
  <mergeCells count="2">
    <mergeCell ref="A1:G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selection activeCell="J8" sqref="J8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5.75" x14ac:dyDescent="0.2">
      <c r="A2" s="73" t="str">
        <f>Responses!A2</f>
        <v xml:space="preserve">RFQ730-16053 AE UH Basektball Arena Enhancements 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4" t="s">
        <v>3</v>
      </c>
      <c r="J4" s="5" t="s">
        <v>1</v>
      </c>
      <c r="L4" s="9"/>
      <c r="M4" s="9"/>
      <c r="N4" s="9"/>
    </row>
    <row r="5" spans="1:16" s="62" customFormat="1" ht="18" customHeight="1" x14ac:dyDescent="0.2">
      <c r="A5" s="64" t="str">
        <f>Responses!A5</f>
        <v>Brave Architecture</v>
      </c>
      <c r="B5" s="15">
        <f>'1'!H5</f>
        <v>64</v>
      </c>
      <c r="C5" s="16">
        <f>'2'!H5</f>
        <v>39.75</v>
      </c>
      <c r="D5" s="15">
        <f>'3'!H5</f>
        <v>49.5</v>
      </c>
      <c r="E5" s="15">
        <f>'4'!H5</f>
        <v>34.1</v>
      </c>
      <c r="F5" s="16">
        <f>'5'!H5</f>
        <v>67.5</v>
      </c>
      <c r="G5" s="15">
        <f>'6'!H5</f>
        <v>74.3</v>
      </c>
      <c r="H5" s="17">
        <f>'7'!H5</f>
        <v>53.7</v>
      </c>
      <c r="I5" s="15">
        <f t="shared" ref="I5:I10" si="0">AVERAGE(B5:H5)</f>
        <v>54.692857142857136</v>
      </c>
      <c r="J5" s="12">
        <f>RANK(I5,$I$5:$I$10,0)</f>
        <v>6</v>
      </c>
      <c r="L5" s="65"/>
      <c r="M5" s="65"/>
      <c r="N5" s="65"/>
    </row>
    <row r="6" spans="1:16" ht="16.5" customHeight="1" x14ac:dyDescent="0.2">
      <c r="A6" s="11" t="str">
        <f>Responses!A6</f>
        <v>DLR Group</v>
      </c>
      <c r="B6" s="15">
        <f>'1'!H6</f>
        <v>87</v>
      </c>
      <c r="C6" s="16">
        <f>'2'!H6</f>
        <v>85.75</v>
      </c>
      <c r="D6" s="15">
        <f>'3'!H6</f>
        <v>54.5</v>
      </c>
      <c r="E6" s="15">
        <f>'4'!H6</f>
        <v>88</v>
      </c>
      <c r="F6" s="16">
        <f>'5'!H6</f>
        <v>93.5</v>
      </c>
      <c r="G6" s="15">
        <f>'6'!H6</f>
        <v>82.09999999999998</v>
      </c>
      <c r="H6" s="17">
        <f>'7'!H6</f>
        <v>94.300000000000011</v>
      </c>
      <c r="I6" s="15">
        <f t="shared" si="0"/>
        <v>83.592857142857142</v>
      </c>
      <c r="J6" s="12">
        <f>RANK(I6,$I$5:$I$10,0)</f>
        <v>3</v>
      </c>
      <c r="L6" s="10"/>
      <c r="M6" s="10"/>
      <c r="N6" s="10"/>
    </row>
    <row r="7" spans="1:16" ht="16.5" customHeight="1" x14ac:dyDescent="0.2">
      <c r="A7" s="11" t="str">
        <f>Responses!A7</f>
        <v>Gensler</v>
      </c>
      <c r="B7" s="15">
        <f>'1'!H7</f>
        <v>87</v>
      </c>
      <c r="C7" s="16">
        <f>'2'!H7</f>
        <v>62</v>
      </c>
      <c r="D7" s="15">
        <f>'3'!H7</f>
        <v>86</v>
      </c>
      <c r="E7" s="15">
        <f>'4'!H7</f>
        <v>36</v>
      </c>
      <c r="F7" s="16">
        <f>'5'!H7</f>
        <v>81.5</v>
      </c>
      <c r="G7" s="15">
        <f>'6'!H7</f>
        <v>86.8</v>
      </c>
      <c r="H7" s="17">
        <f>'7'!H7</f>
        <v>45.5</v>
      </c>
      <c r="I7" s="15">
        <f t="shared" si="0"/>
        <v>69.257142857142853</v>
      </c>
      <c r="J7" s="12">
        <f t="shared" ref="J7:J10" si="1">RANK(I7,$I$5:$I$10,0)</f>
        <v>5</v>
      </c>
    </row>
    <row r="8" spans="1:16" ht="16.5" customHeight="1" x14ac:dyDescent="0.2">
      <c r="A8" s="11" t="str">
        <f>Responses!A8</f>
        <v>HKS</v>
      </c>
      <c r="B8" s="15">
        <f>'1'!H8</f>
        <v>93.5</v>
      </c>
      <c r="C8" s="16">
        <f>'2'!H8</f>
        <v>90.5</v>
      </c>
      <c r="D8" s="15">
        <f>'3'!H8</f>
        <v>94.300000000000011</v>
      </c>
      <c r="E8" s="15">
        <f>'4'!H8</f>
        <v>89.5</v>
      </c>
      <c r="F8" s="16">
        <f>'5'!H8</f>
        <v>88.5</v>
      </c>
      <c r="G8" s="15">
        <f>'6'!H8</f>
        <v>71</v>
      </c>
      <c r="H8" s="17">
        <f>'7'!H8</f>
        <v>91.000000000000014</v>
      </c>
      <c r="I8" s="15">
        <f t="shared" si="0"/>
        <v>88.328571428571422</v>
      </c>
      <c r="J8" s="12">
        <f t="shared" si="1"/>
        <v>1</v>
      </c>
    </row>
    <row r="9" spans="1:16" x14ac:dyDescent="0.2">
      <c r="A9" s="11" t="str">
        <f>Responses!A9</f>
        <v>HOK</v>
      </c>
      <c r="B9" s="15">
        <f>'1'!H9</f>
        <v>93.5</v>
      </c>
      <c r="C9" s="16">
        <f>'2'!H9</f>
        <v>70.25</v>
      </c>
      <c r="D9" s="15">
        <f>'3'!H9</f>
        <v>75.150000000000006</v>
      </c>
      <c r="E9" s="15">
        <f>'4'!H9</f>
        <v>62.199999999999996</v>
      </c>
      <c r="F9" s="16">
        <f>'5'!H9</f>
        <v>87</v>
      </c>
      <c r="G9" s="15">
        <f>'6'!H9</f>
        <v>86.8</v>
      </c>
      <c r="H9" s="17">
        <f>'7'!H9</f>
        <v>55.800000000000004</v>
      </c>
      <c r="I9" s="15">
        <f t="shared" si="0"/>
        <v>75.814285714285717</v>
      </c>
      <c r="J9" s="12">
        <f t="shared" si="1"/>
        <v>4</v>
      </c>
    </row>
    <row r="10" spans="1:16" x14ac:dyDescent="0.2">
      <c r="A10" s="11" t="str">
        <f>Responses!A10</f>
        <v xml:space="preserve">PGAL </v>
      </c>
      <c r="B10" s="15">
        <f>'1'!H10</f>
        <v>97</v>
      </c>
      <c r="C10" s="16">
        <f>'2'!H10</f>
        <v>92.5</v>
      </c>
      <c r="D10" s="15">
        <f>'3'!H10</f>
        <v>87.5</v>
      </c>
      <c r="E10" s="15">
        <f>'4'!H10</f>
        <v>90.999999999999986</v>
      </c>
      <c r="F10" s="16">
        <f>'5'!H10</f>
        <v>83.25</v>
      </c>
      <c r="G10" s="15">
        <f>'6'!H10</f>
        <v>71.599999999999994</v>
      </c>
      <c r="H10" s="17">
        <f>'7'!H10</f>
        <v>93.399999999999991</v>
      </c>
      <c r="I10" s="15">
        <f t="shared" si="0"/>
        <v>88.035714285714292</v>
      </c>
      <c r="J10" s="12">
        <f t="shared" si="1"/>
        <v>2</v>
      </c>
    </row>
    <row r="13" spans="1:16" x14ac:dyDescent="0.2">
      <c r="E13" s="53"/>
      <c r="F13" s="53"/>
      <c r="G13" s="53"/>
      <c r="H13" s="53"/>
    </row>
    <row r="14" spans="1:16" x14ac:dyDescent="0.2">
      <c r="E14" s="53"/>
      <c r="F14" s="53"/>
      <c r="G14" s="53"/>
      <c r="H14" s="53"/>
    </row>
  </sheetData>
  <mergeCells count="2">
    <mergeCell ref="A1:P1"/>
    <mergeCell ref="A2:P2"/>
  </mergeCells>
  <phoneticPr fontId="2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2017-07-18T16:27:47Z</dcterms:modified>
</cp:coreProperties>
</file>