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PURCHASING\Open Records - Evaluations\FY17\"/>
    </mc:Choice>
  </mc:AlternateContent>
  <bookViews>
    <workbookView xWindow="7740" yWindow="-180" windowWidth="17115" windowHeight="9855" activeTab="2"/>
  </bookViews>
  <sheets>
    <sheet name="1" sheetId="58" r:id="rId1"/>
    <sheet name="2" sheetId="57" r:id="rId2"/>
    <sheet name="3" sheetId="56" r:id="rId3"/>
    <sheet name="4" sheetId="55" r:id="rId4"/>
    <sheet name="5" sheetId="54" r:id="rId5"/>
    <sheet name="Technical" sheetId="36" r:id="rId6"/>
    <sheet name="Non-Technical" sheetId="37" r:id="rId7"/>
    <sheet name="Summary" sheetId="1" r:id="rId8"/>
    <sheet name="Cost Calculation" sheetId="53" r:id="rId9"/>
    <sheet name="Evaluation" sheetId="5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calcPr calcId="152511"/>
</workbook>
</file>

<file path=xl/calcChain.xml><?xml version="1.0" encoding="utf-8"?>
<calcChain xmlns="http://schemas.openxmlformats.org/spreadsheetml/2006/main">
  <c r="X10" i="59" l="1"/>
  <c r="W10" i="59"/>
  <c r="T10" i="59"/>
  <c r="Q10" i="59"/>
  <c r="N10" i="59"/>
  <c r="K10" i="59"/>
  <c r="H10" i="59"/>
  <c r="E10" i="59"/>
  <c r="B10" i="59"/>
  <c r="W9" i="59"/>
  <c r="T9" i="59"/>
  <c r="Q9" i="59"/>
  <c r="N9" i="59"/>
  <c r="K9" i="59"/>
  <c r="H9" i="59"/>
  <c r="E9" i="59"/>
  <c r="X9" i="59" s="1"/>
  <c r="B9" i="59"/>
  <c r="W8" i="59"/>
  <c r="T8" i="59"/>
  <c r="Q8" i="59"/>
  <c r="N8" i="59"/>
  <c r="K8" i="59"/>
  <c r="H8" i="59"/>
  <c r="X8" i="59" s="1"/>
  <c r="E8" i="59"/>
  <c r="B8" i="59"/>
  <c r="C3" i="59"/>
  <c r="E1" i="59"/>
  <c r="F3" i="53" l="1"/>
  <c r="G3" i="53" s="1"/>
  <c r="H3" i="53" s="1"/>
  <c r="B6" i="37" s="1"/>
  <c r="F4" i="53"/>
  <c r="G4" i="53" s="1"/>
  <c r="H4" i="53" s="1"/>
  <c r="B7" i="37" s="1"/>
  <c r="F2" i="53"/>
  <c r="G2" i="53" s="1"/>
  <c r="H2" i="53" s="1"/>
  <c r="B5" i="37" s="1"/>
  <c r="K6" i="58" l="1"/>
  <c r="J6" i="58"/>
  <c r="I6" i="58"/>
  <c r="H6" i="58"/>
  <c r="G6" i="58"/>
  <c r="F6" i="58"/>
  <c r="B7" i="36" s="1"/>
  <c r="A6" i="58"/>
  <c r="A7" i="36" s="1"/>
  <c r="K5" i="58"/>
  <c r="J5" i="58"/>
  <c r="I5" i="58"/>
  <c r="H5" i="58"/>
  <c r="G5" i="58"/>
  <c r="F5" i="58"/>
  <c r="B6" i="36" s="1"/>
  <c r="A5" i="58"/>
  <c r="A6" i="36" s="1"/>
  <c r="K4" i="58"/>
  <c r="J4" i="58"/>
  <c r="I4" i="58"/>
  <c r="H4" i="58"/>
  <c r="G4" i="58"/>
  <c r="F4" i="58"/>
  <c r="A4" i="58"/>
  <c r="A5" i="36" s="1"/>
  <c r="B4" i="36"/>
  <c r="B5" i="36" l="1"/>
  <c r="L4" i="58"/>
  <c r="L5" i="58"/>
  <c r="L6" i="58"/>
  <c r="K6" i="57"/>
  <c r="J6" i="57"/>
  <c r="I6" i="57"/>
  <c r="H6" i="57"/>
  <c r="G6" i="57"/>
  <c r="F6" i="57"/>
  <c r="A6" i="57"/>
  <c r="K5" i="57"/>
  <c r="J5" i="57"/>
  <c r="I5" i="57"/>
  <c r="H5" i="57"/>
  <c r="G5" i="57"/>
  <c r="F5" i="57"/>
  <c r="A5" i="57"/>
  <c r="K4" i="57"/>
  <c r="J4" i="57"/>
  <c r="I4" i="57"/>
  <c r="H4" i="57"/>
  <c r="G4" i="57"/>
  <c r="F4" i="57"/>
  <c r="A4" i="57"/>
  <c r="C4" i="36"/>
  <c r="L4" i="57" l="1"/>
  <c r="C7" i="36"/>
  <c r="L6" i="57"/>
  <c r="C6" i="36"/>
  <c r="C5" i="36"/>
  <c r="L5" i="57"/>
  <c r="K6" i="56"/>
  <c r="J6" i="56"/>
  <c r="I6" i="56"/>
  <c r="H6" i="56"/>
  <c r="G6" i="56"/>
  <c r="F6" i="56"/>
  <c r="A6" i="56"/>
  <c r="K5" i="56"/>
  <c r="J5" i="56"/>
  <c r="I5" i="56"/>
  <c r="H5" i="56"/>
  <c r="G5" i="56"/>
  <c r="F5" i="56"/>
  <c r="A5" i="56"/>
  <c r="K4" i="56"/>
  <c r="J4" i="56"/>
  <c r="I4" i="56"/>
  <c r="H4" i="56"/>
  <c r="G4" i="56"/>
  <c r="F4" i="56"/>
  <c r="A4" i="56"/>
  <c r="D4" i="36"/>
  <c r="L4" i="56" l="1"/>
  <c r="D7" i="36"/>
  <c r="D6" i="36"/>
  <c r="L5" i="56"/>
  <c r="L6" i="56"/>
  <c r="D5" i="36"/>
  <c r="K6" i="55"/>
  <c r="J6" i="55"/>
  <c r="I6" i="55"/>
  <c r="H6" i="55"/>
  <c r="G6" i="55"/>
  <c r="F6" i="55"/>
  <c r="A6" i="55"/>
  <c r="K5" i="55"/>
  <c r="J5" i="55"/>
  <c r="I5" i="55"/>
  <c r="H5" i="55"/>
  <c r="G5" i="55"/>
  <c r="F5" i="55"/>
  <c r="A5" i="55"/>
  <c r="K4" i="55"/>
  <c r="J4" i="55"/>
  <c r="I4" i="55"/>
  <c r="H4" i="55"/>
  <c r="G4" i="55"/>
  <c r="F4" i="55"/>
  <c r="A4" i="55"/>
  <c r="E4" i="36"/>
  <c r="L5" i="55" l="1"/>
  <c r="E7" i="36"/>
  <c r="E6" i="36"/>
  <c r="E5" i="36"/>
  <c r="L6" i="55"/>
  <c r="L4" i="55"/>
  <c r="K6" i="54"/>
  <c r="J6" i="54"/>
  <c r="I6" i="54"/>
  <c r="H6" i="54"/>
  <c r="G6" i="54"/>
  <c r="F6" i="54"/>
  <c r="A6" i="54"/>
  <c r="K5" i="54"/>
  <c r="J5" i="54"/>
  <c r="I5" i="54"/>
  <c r="H5" i="54"/>
  <c r="G5" i="54"/>
  <c r="F5" i="54"/>
  <c r="A5" i="54"/>
  <c r="K4" i="54"/>
  <c r="J4" i="54"/>
  <c r="I4" i="54"/>
  <c r="H4" i="54"/>
  <c r="G4" i="54"/>
  <c r="F4" i="54"/>
  <c r="A4" i="54"/>
  <c r="F4" i="36"/>
  <c r="F7" i="36" l="1"/>
  <c r="F6" i="36"/>
  <c r="F5" i="36"/>
  <c r="L4" i="54"/>
  <c r="L5" i="54"/>
  <c r="L6" i="54"/>
  <c r="A2" i="1"/>
  <c r="A2" i="37"/>
  <c r="C6" i="37" l="1"/>
  <c r="C7" i="37"/>
  <c r="F7" i="1"/>
  <c r="E6" i="1"/>
  <c r="E7" i="1"/>
  <c r="D6" i="1"/>
  <c r="C6" i="1"/>
  <c r="C7" i="1"/>
  <c r="G6" i="36"/>
  <c r="G7" i="36"/>
  <c r="A6" i="37"/>
  <c r="A7" i="37"/>
  <c r="A7" i="1" l="1"/>
  <c r="A6" i="1"/>
  <c r="H7" i="1"/>
  <c r="D7" i="1"/>
  <c r="B7" i="1"/>
  <c r="G7" i="1" s="1"/>
  <c r="H6" i="1"/>
  <c r="B6" i="1"/>
  <c r="F6" i="1"/>
  <c r="G6" i="1" l="1"/>
  <c r="I6" i="1" s="1"/>
  <c r="I7" i="1"/>
  <c r="D4" i="1" l="1"/>
  <c r="E4" i="1"/>
  <c r="F4" i="1"/>
  <c r="C4" i="1"/>
  <c r="B4" i="1"/>
  <c r="A5" i="37"/>
  <c r="A5" i="1" l="1"/>
  <c r="B5" i="1"/>
  <c r="C5" i="1"/>
  <c r="F5" i="1"/>
  <c r="E5" i="1"/>
  <c r="D5" i="1"/>
  <c r="G5" i="1" l="1"/>
  <c r="G5" i="36"/>
  <c r="C5" i="37"/>
  <c r="D6" i="37" l="1"/>
  <c r="D7" i="37"/>
  <c r="H5" i="36"/>
  <c r="H7" i="36"/>
  <c r="H6" i="36"/>
  <c r="D5" i="37"/>
  <c r="H5" i="1"/>
  <c r="I5" i="1" s="1"/>
  <c r="J5" i="1" l="1"/>
  <c r="J7" i="1"/>
  <c r="J6" i="1"/>
</calcChain>
</file>

<file path=xl/sharedStrings.xml><?xml version="1.0" encoding="utf-8"?>
<sst xmlns="http://schemas.openxmlformats.org/spreadsheetml/2006/main" count="134" uniqueCount="60">
  <si>
    <t>Company/Vendor Name</t>
  </si>
  <si>
    <t>Ranking</t>
  </si>
  <si>
    <r>
      <t>RESPONDENT SUMMARY</t>
    </r>
    <r>
      <rPr>
        <b/>
        <sz val="12"/>
        <color rgb="FFFF0000"/>
        <rFont val="Arial"/>
        <family val="2"/>
      </rPr>
      <t xml:space="preserve"> </t>
    </r>
  </si>
  <si>
    <t>Average  Technical Score</t>
  </si>
  <si>
    <t>Non-Technical Score                      (cost)</t>
  </si>
  <si>
    <t>Average Technical Score</t>
  </si>
  <si>
    <t>Total Score</t>
  </si>
  <si>
    <t xml:space="preserve">RESPONDENT SUMMARY </t>
  </si>
  <si>
    <t>Company/Vendor Name:</t>
  </si>
  <si>
    <t>Criteria 1</t>
  </si>
  <si>
    <t>Criteria 2</t>
  </si>
  <si>
    <t>Criteria 3</t>
  </si>
  <si>
    <t>TOTAL</t>
  </si>
  <si>
    <t>Delta Between Lowest Cost and Other Costs</t>
  </si>
  <si>
    <t>ITB730-17137 Captionist Services</t>
  </si>
  <si>
    <t>Criteria 4</t>
  </si>
  <si>
    <t>Criteria 5</t>
  </si>
  <si>
    <t>Criteria 6</t>
  </si>
  <si>
    <t>Criteria 7</t>
  </si>
  <si>
    <t>Purchasing</t>
  </si>
  <si>
    <t>Capture-It Unlimited</t>
  </si>
  <si>
    <t>Ryan Capehart</t>
  </si>
  <si>
    <t>Sign Language Accessible Interpreters</t>
  </si>
  <si>
    <r>
      <rPr>
        <b/>
        <sz val="10"/>
        <rFont val="Arial"/>
        <family val="2"/>
      </rPr>
      <t>M-F</t>
    </r>
    <r>
      <rPr>
        <sz val="10"/>
        <rFont val="Arial"/>
        <family val="2"/>
      </rPr>
      <t xml:space="preserve"> 8 AM - 5 PM</t>
    </r>
  </si>
  <si>
    <r>
      <t xml:space="preserve">M-F </t>
    </r>
    <r>
      <rPr>
        <sz val="10"/>
        <rFont val="Arial"/>
        <family val="2"/>
      </rPr>
      <t>5:01 PM - 7:59 AM</t>
    </r>
  </si>
  <si>
    <t>Emergency/hoilday/Sat-Sun 8 AM - 5 PM</t>
  </si>
  <si>
    <t>Emergency/hoilday/Sat-Sun 5:01 PM - 7:59 AM</t>
  </si>
  <si>
    <t>Average</t>
  </si>
  <si>
    <t>Score</t>
  </si>
  <si>
    <t>Checked By : Buyer 1 10.13.17</t>
  </si>
  <si>
    <t>Prepared By: Buyer 2 10.13.17</t>
  </si>
  <si>
    <t>Evaluation 1</t>
  </si>
  <si>
    <t>Evaluation 2</t>
  </si>
  <si>
    <t>Evaluation 3</t>
  </si>
  <si>
    <t>Evaluation 4</t>
  </si>
  <si>
    <t>Evaluation 5</t>
  </si>
  <si>
    <t>RESPONDENT EVALUATION MATRIX</t>
  </si>
  <si>
    <t>Evaluator Name:</t>
  </si>
  <si>
    <t xml:space="preserve">Criteria 1 </t>
  </si>
  <si>
    <t>Hourly Rate for Services
**Do not evaluate cost.   Purchasing will evaluate cost**</t>
  </si>
  <si>
    <t xml:space="preserve">Vendor’s past performance with UHS </t>
  </si>
  <si>
    <t xml:space="preserve"> Respondent’s demonstrated professional experience performing captioning services in a University/College environment.  Please provide the number of years that you have been providing captioning services</t>
  </si>
  <si>
    <t>Demonstrated ability to provide quality captioning services for each student’s individual need</t>
  </si>
  <si>
    <t>Please provide proof of CSR (certified shorthand reporter) or RPR (registered professional reporter), Typewell, and C-Print. (If applicable)</t>
  </si>
  <si>
    <t>Demonstrated captioning proficiency and provide own software and equipment</t>
  </si>
  <si>
    <t>Ability to provide reliable transportation to and from the University to provide captioning services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</si>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</sst>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_);[Red]\(&quot;$&quot;#,##0.0\)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15">
    <xf numFmtId="0" fontId="0" fillId="0" borderId="0"/>
    <xf numFmtId="44" fontId="25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25" fillId="4" borderId="7" applyNumberFormat="0" applyFont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9" fillId="6" borderId="0" applyNumberFormat="0" applyBorder="0" applyAlignment="0" applyProtection="0"/>
    <xf numFmtId="0" fontId="30" fillId="23" borderId="8" applyNumberFormat="0" applyAlignment="0" applyProtection="0"/>
    <xf numFmtId="0" fontId="31" fillId="24" borderId="9" applyNumberFormat="0" applyAlignment="0" applyProtection="0"/>
    <xf numFmtId="0" fontId="32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8" applyNumberFormat="0" applyAlignment="0" applyProtection="0"/>
    <xf numFmtId="0" fontId="38" fillId="0" borderId="13" applyNumberFormat="0" applyFill="0" applyAlignment="0" applyProtection="0"/>
    <xf numFmtId="0" fontId="39" fillId="25" borderId="0" applyNumberFormat="0" applyBorder="0" applyAlignment="0" applyProtection="0"/>
    <xf numFmtId="0" fontId="26" fillId="4" borderId="7" applyNumberFormat="0" applyFont="0" applyAlignment="0" applyProtection="0"/>
    <xf numFmtId="0" fontId="40" fillId="23" borderId="14" applyNumberFormat="0" applyAlignment="0" applyProtection="0"/>
    <xf numFmtId="0" fontId="41" fillId="0" borderId="0" applyNumberFormat="0" applyFill="0" applyBorder="0" applyAlignment="0" applyProtection="0"/>
    <xf numFmtId="0" fontId="42" fillId="0" borderId="15" applyNumberFormat="0" applyFill="0" applyAlignment="0" applyProtection="0"/>
    <xf numFmtId="0" fontId="43" fillId="0" borderId="0" applyNumberFormat="0" applyFill="0" applyBorder="0" applyAlignment="0" applyProtection="0"/>
    <xf numFmtId="0" fontId="21" fillId="0" borderId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9" fillId="6" borderId="0" applyNumberFormat="0" applyBorder="0" applyAlignment="0" applyProtection="0"/>
    <xf numFmtId="0" fontId="30" fillId="23" borderId="8" applyNumberFormat="0" applyAlignment="0" applyProtection="0"/>
    <xf numFmtId="0" fontId="31" fillId="24" borderId="9" applyNumberFormat="0" applyAlignment="0" applyProtection="0"/>
    <xf numFmtId="0" fontId="32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8" applyNumberFormat="0" applyAlignment="0" applyProtection="0"/>
    <xf numFmtId="0" fontId="38" fillId="0" borderId="13" applyNumberFormat="0" applyFill="0" applyAlignment="0" applyProtection="0"/>
    <xf numFmtId="0" fontId="39" fillId="25" borderId="0" applyNumberFormat="0" applyBorder="0" applyAlignment="0" applyProtection="0"/>
    <xf numFmtId="0" fontId="40" fillId="23" borderId="14" applyNumberFormat="0" applyAlignment="0" applyProtection="0"/>
    <xf numFmtId="0" fontId="41" fillId="0" borderId="0" applyNumberFormat="0" applyFill="0" applyBorder="0" applyAlignment="0" applyProtection="0"/>
    <xf numFmtId="0" fontId="42" fillId="0" borderId="15" applyNumberFormat="0" applyFill="0" applyAlignment="0" applyProtection="0"/>
    <xf numFmtId="0" fontId="43" fillId="0" borderId="0" applyNumberFormat="0" applyFill="0" applyBorder="0" applyAlignment="0" applyProtection="0"/>
    <xf numFmtId="0" fontId="25" fillId="0" borderId="0"/>
    <xf numFmtId="0" fontId="25" fillId="4" borderId="7" applyNumberFormat="0" applyFont="0" applyAlignment="0" applyProtection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3">
    <xf numFmtId="0" fontId="0" fillId="0" borderId="0" xfId="0"/>
    <xf numFmtId="0" fontId="24" fillId="0" borderId="0" xfId="0" applyFont="1"/>
    <xf numFmtId="0" fontId="24" fillId="0" borderId="0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textRotation="90" wrapText="1"/>
    </xf>
    <xf numFmtId="0" fontId="23" fillId="0" borderId="2" xfId="0" applyFont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4" xfId="0" applyFont="1" applyFill="1" applyBorder="1" applyAlignment="1">
      <alignment horizontal="center"/>
    </xf>
    <xf numFmtId="4" fontId="24" fillId="0" borderId="5" xfId="0" applyNumberFormat="1" applyFont="1" applyBorder="1"/>
    <xf numFmtId="0" fontId="24" fillId="3" borderId="6" xfId="0" applyFont="1" applyFill="1" applyBorder="1" applyAlignment="1">
      <alignment horizontal="center"/>
    </xf>
    <xf numFmtId="4" fontId="24" fillId="0" borderId="16" xfId="0" applyNumberFormat="1" applyFont="1" applyBorder="1"/>
    <xf numFmtId="0" fontId="23" fillId="3" borderId="18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4" fillId="0" borderId="0" xfId="0" applyFont="1" applyFill="1"/>
    <xf numFmtId="0" fontId="48" fillId="0" borderId="0" xfId="0" applyFont="1" applyFill="1"/>
    <xf numFmtId="0" fontId="23" fillId="0" borderId="0" xfId="2" applyFont="1" applyBorder="1" applyAlignment="1"/>
    <xf numFmtId="0" fontId="25" fillId="0" borderId="0" xfId="2"/>
    <xf numFmtId="0" fontId="25" fillId="0" borderId="0" xfId="2" applyBorder="1"/>
    <xf numFmtId="0" fontId="46" fillId="0" borderId="21" xfId="113" applyFont="1" applyBorder="1" applyAlignment="1">
      <alignment horizontal="center"/>
    </xf>
    <xf numFmtId="0" fontId="45" fillId="3" borderId="21" xfId="113" applyFont="1" applyFill="1" applyBorder="1" applyAlignment="1">
      <alignment horizontal="center"/>
    </xf>
    <xf numFmtId="0" fontId="47" fillId="0" borderId="0" xfId="2" applyFont="1"/>
    <xf numFmtId="0" fontId="47" fillId="3" borderId="0" xfId="2" applyFont="1" applyFill="1"/>
    <xf numFmtId="0" fontId="25" fillId="0" borderId="0" xfId="0" applyFont="1"/>
    <xf numFmtId="0" fontId="49" fillId="0" borderId="0" xfId="0" applyFont="1"/>
    <xf numFmtId="6" fontId="0" fillId="0" borderId="0" xfId="0" applyNumberFormat="1"/>
    <xf numFmtId="164" fontId="0" fillId="0" borderId="0" xfId="0" applyNumberFormat="1"/>
    <xf numFmtId="0" fontId="25" fillId="0" borderId="0" xfId="0" applyFont="1" applyAlignment="1"/>
    <xf numFmtId="2" fontId="0" fillId="0" borderId="0" xfId="0" applyNumberFormat="1"/>
    <xf numFmtId="0" fontId="23" fillId="2" borderId="0" xfId="2" applyFont="1" applyFill="1" applyBorder="1" applyAlignment="1">
      <alignment horizontal="center" vertical="center" wrapText="1"/>
    </xf>
    <xf numFmtId="0" fontId="45" fillId="0" borderId="21" xfId="113" applyFont="1" applyBorder="1" applyAlignment="1">
      <alignment horizontal="center"/>
    </xf>
    <xf numFmtId="0" fontId="46" fillId="0" borderId="0" xfId="2" applyFont="1" applyAlignment="1">
      <alignment horizontal="center"/>
    </xf>
    <xf numFmtId="0" fontId="23" fillId="0" borderId="0" xfId="0" applyFont="1" applyAlignment="1">
      <alignment horizontal="center"/>
    </xf>
    <xf numFmtId="0" fontId="23" fillId="2" borderId="0" xfId="0" applyFont="1" applyFill="1" applyAlignment="1">
      <alignment horizontal="center" vertical="center" wrapText="1"/>
    </xf>
    <xf numFmtId="0" fontId="48" fillId="0" borderId="0" xfId="0" applyFont="1"/>
    <xf numFmtId="0" fontId="23" fillId="0" borderId="0" xfId="2" applyFont="1" applyAlignment="1">
      <alignment horizontal="left"/>
    </xf>
    <xf numFmtId="0" fontId="23" fillId="0" borderId="0" xfId="2" applyFont="1" applyAlignment="1"/>
    <xf numFmtId="0" fontId="50" fillId="0" borderId="0" xfId="2" applyFont="1"/>
    <xf numFmtId="0" fontId="50" fillId="26" borderId="0" xfId="2" applyFont="1" applyFill="1" applyBorder="1" applyAlignment="1">
      <alignment horizontal="center"/>
    </xf>
    <xf numFmtId="0" fontId="51" fillId="0" borderId="0" xfId="114" applyFont="1" applyBorder="1" applyAlignment="1">
      <alignment horizontal="center"/>
    </xf>
    <xf numFmtId="0" fontId="24" fillId="0" borderId="0" xfId="2" applyFont="1"/>
    <xf numFmtId="0" fontId="51" fillId="0" borderId="22" xfId="2" applyFont="1" applyBorder="1" applyAlignment="1">
      <alignment horizontal="center"/>
    </xf>
    <xf numFmtId="0" fontId="51" fillId="0" borderId="0" xfId="2" applyFont="1" applyBorder="1" applyAlignment="1">
      <alignment horizontal="center"/>
    </xf>
    <xf numFmtId="0" fontId="52" fillId="0" borderId="0" xfId="114" applyFont="1"/>
    <xf numFmtId="0" fontId="53" fillId="0" borderId="23" xfId="114" applyFont="1" applyFill="1" applyBorder="1" applyAlignment="1">
      <alignment horizontal="left" vertical="center" wrapText="1"/>
    </xf>
    <xf numFmtId="0" fontId="53" fillId="0" borderId="24" xfId="114" applyFont="1" applyFill="1" applyBorder="1" applyAlignment="1">
      <alignment horizontal="left" vertical="center" wrapText="1"/>
    </xf>
    <xf numFmtId="0" fontId="53" fillId="0" borderId="18" xfId="114" applyFont="1" applyFill="1" applyBorder="1" applyAlignment="1">
      <alignment horizontal="left" vertical="center" wrapText="1"/>
    </xf>
    <xf numFmtId="0" fontId="46" fillId="0" borderId="23" xfId="114" applyFont="1" applyFill="1" applyBorder="1" applyAlignment="1">
      <alignment horizontal="left" vertical="center" wrapText="1"/>
    </xf>
    <xf numFmtId="0" fontId="46" fillId="0" borderId="24" xfId="114" applyFont="1" applyFill="1" applyBorder="1" applyAlignment="1">
      <alignment horizontal="left" vertical="center" wrapText="1"/>
    </xf>
    <xf numFmtId="0" fontId="46" fillId="0" borderId="18" xfId="114" applyFont="1" applyFill="1" applyBorder="1" applyAlignment="1">
      <alignment horizontal="left" vertical="center" wrapText="1"/>
    </xf>
    <xf numFmtId="0" fontId="46" fillId="0" borderId="23" xfId="114" applyFont="1" applyFill="1" applyBorder="1" applyAlignment="1">
      <alignment horizontal="center" vertical="center" wrapText="1"/>
    </xf>
    <xf numFmtId="0" fontId="46" fillId="0" borderId="24" xfId="114" applyFont="1" applyFill="1" applyBorder="1" applyAlignment="1">
      <alignment horizontal="center" vertical="center" wrapText="1"/>
    </xf>
    <xf numFmtId="0" fontId="46" fillId="0" borderId="18" xfId="114" applyFont="1" applyFill="1" applyBorder="1" applyAlignment="1">
      <alignment horizontal="center" vertical="center" wrapText="1"/>
    </xf>
    <xf numFmtId="0" fontId="46" fillId="0" borderId="25" xfId="114" applyFont="1" applyFill="1" applyBorder="1" applyAlignment="1">
      <alignment horizontal="center" vertical="center" wrapText="1"/>
    </xf>
    <xf numFmtId="0" fontId="46" fillId="0" borderId="26" xfId="114" applyFont="1" applyFill="1" applyBorder="1" applyAlignment="1">
      <alignment horizontal="center" vertical="center" wrapText="1"/>
    </xf>
    <xf numFmtId="0" fontId="46" fillId="0" borderId="27" xfId="114" applyFont="1" applyFill="1" applyBorder="1" applyAlignment="1">
      <alignment horizontal="center" vertical="center" wrapText="1"/>
    </xf>
    <xf numFmtId="0" fontId="45" fillId="3" borderId="28" xfId="114" applyFont="1" applyFill="1" applyBorder="1" applyAlignment="1">
      <alignment horizontal="center" vertical="center"/>
    </xf>
    <xf numFmtId="0" fontId="45" fillId="0" borderId="0" xfId="114" applyFont="1" applyAlignment="1">
      <alignment horizontal="center"/>
    </xf>
    <xf numFmtId="0" fontId="46" fillId="27" borderId="29" xfId="114" applyFont="1" applyFill="1" applyBorder="1" applyAlignment="1">
      <alignment horizontal="center"/>
    </xf>
    <xf numFmtId="0" fontId="46" fillId="0" borderId="30" xfId="114" applyFont="1" applyFill="1" applyBorder="1" applyAlignment="1">
      <alignment horizontal="center"/>
    </xf>
    <xf numFmtId="0" fontId="46" fillId="28" borderId="31" xfId="114" applyFont="1" applyFill="1" applyBorder="1" applyAlignment="1">
      <alignment horizontal="center"/>
    </xf>
    <xf numFmtId="0" fontId="45" fillId="27" borderId="29" xfId="114" applyFont="1" applyFill="1" applyBorder="1" applyAlignment="1">
      <alignment horizontal="center"/>
    </xf>
    <xf numFmtId="0" fontId="45" fillId="0" borderId="30" xfId="114" applyFont="1" applyFill="1" applyBorder="1" applyAlignment="1">
      <alignment horizontal="center"/>
    </xf>
    <xf numFmtId="0" fontId="45" fillId="28" borderId="31" xfId="114" applyFont="1" applyFill="1" applyBorder="1" applyAlignment="1">
      <alignment horizontal="center"/>
    </xf>
    <xf numFmtId="0" fontId="52" fillId="0" borderId="32" xfId="114" applyFont="1" applyBorder="1" applyAlignment="1">
      <alignment horizontal="center"/>
    </xf>
    <xf numFmtId="0" fontId="25" fillId="0" borderId="33" xfId="88" applyFont="1" applyFill="1" applyBorder="1" applyAlignment="1">
      <alignment horizontal="center"/>
    </xf>
    <xf numFmtId="0" fontId="47" fillId="27" borderId="34" xfId="114" applyFont="1" applyFill="1" applyBorder="1" applyAlignment="1">
      <alignment horizontal="center"/>
    </xf>
    <xf numFmtId="0" fontId="47" fillId="0" borderId="35" xfId="114" applyFont="1" applyFill="1" applyBorder="1" applyAlignment="1">
      <alignment horizontal="center"/>
    </xf>
    <xf numFmtId="0" fontId="47" fillId="28" borderId="6" xfId="114" applyFont="1" applyFill="1" applyBorder="1" applyAlignment="1">
      <alignment horizontal="center"/>
    </xf>
    <xf numFmtId="0" fontId="52" fillId="27" borderId="34" xfId="114" applyFont="1" applyFill="1" applyBorder="1" applyAlignment="1">
      <alignment horizontal="center"/>
    </xf>
    <xf numFmtId="0" fontId="52" fillId="0" borderId="35" xfId="114" applyFont="1" applyFill="1" applyBorder="1" applyAlignment="1">
      <alignment horizontal="center"/>
    </xf>
    <xf numFmtId="0" fontId="52" fillId="28" borderId="6" xfId="114" applyFont="1" applyFill="1" applyBorder="1" applyAlignment="1">
      <alignment horizontal="center"/>
    </xf>
    <xf numFmtId="0" fontId="52" fillId="3" borderId="32" xfId="114" applyFont="1" applyFill="1" applyBorder="1" applyAlignment="1">
      <alignment horizontal="center"/>
    </xf>
    <xf numFmtId="0" fontId="25" fillId="0" borderId="0" xfId="88" applyFont="1" applyFill="1" applyBorder="1" applyAlignment="1">
      <alignment horizontal="center"/>
    </xf>
    <xf numFmtId="0" fontId="47" fillId="0" borderId="0" xfId="114" applyFont="1" applyFill="1" applyBorder="1" applyAlignment="1">
      <alignment horizontal="center"/>
    </xf>
    <xf numFmtId="0" fontId="52" fillId="0" borderId="0" xfId="114" applyFont="1" applyFill="1" applyBorder="1" applyAlignment="1">
      <alignment horizontal="center"/>
    </xf>
    <xf numFmtId="0" fontId="25" fillId="0" borderId="0" xfId="2" applyFont="1"/>
    <xf numFmtId="0" fontId="49" fillId="0" borderId="0" xfId="2" applyFont="1" applyAlignment="1">
      <alignment horizontal="center" vertical="top" wrapText="1"/>
    </xf>
    <xf numFmtId="0" fontId="49" fillId="0" borderId="36" xfId="2" applyFont="1" applyBorder="1" applyAlignment="1">
      <alignment horizontal="center" vertical="top" wrapText="1"/>
    </xf>
    <xf numFmtId="0" fontId="49" fillId="2" borderId="37" xfId="2" applyFont="1" applyFill="1" applyBorder="1" applyAlignment="1">
      <alignment horizontal="center"/>
    </xf>
    <xf numFmtId="0" fontId="49" fillId="2" borderId="38" xfId="2" applyFont="1" applyFill="1" applyBorder="1" applyAlignment="1">
      <alignment horizontal="center"/>
    </xf>
    <xf numFmtId="0" fontId="49" fillId="2" borderId="39" xfId="2" applyFont="1" applyFill="1" applyBorder="1" applyAlignment="1">
      <alignment horizontal="center"/>
    </xf>
    <xf numFmtId="0" fontId="25" fillId="0" borderId="40" xfId="2" applyFont="1" applyBorder="1" applyAlignment="1">
      <alignment horizontal="left" vertical="center" wrapText="1"/>
    </xf>
    <xf numFmtId="0" fontId="25" fillId="0" borderId="41" xfId="2" applyFont="1" applyBorder="1" applyAlignment="1">
      <alignment horizontal="left" vertical="center" wrapText="1"/>
    </xf>
    <xf numFmtId="0" fontId="25" fillId="0" borderId="42" xfId="2" applyFont="1" applyBorder="1" applyAlignment="1">
      <alignment horizontal="left" vertical="center" wrapText="1"/>
    </xf>
    <xf numFmtId="0" fontId="25" fillId="0" borderId="40" xfId="2" applyFont="1" applyBorder="1" applyAlignment="1">
      <alignment horizontal="left"/>
    </xf>
    <xf numFmtId="0" fontId="25" fillId="0" borderId="41" xfId="2" applyFont="1" applyBorder="1" applyAlignment="1">
      <alignment horizontal="left"/>
    </xf>
    <xf numFmtId="0" fontId="25" fillId="0" borderId="42" xfId="2" applyFont="1" applyBorder="1" applyAlignment="1">
      <alignment horizontal="left"/>
    </xf>
    <xf numFmtId="0" fontId="25" fillId="0" borderId="43" xfId="2" applyFont="1" applyBorder="1" applyAlignment="1">
      <alignment horizontal="left"/>
    </xf>
    <xf numFmtId="0" fontId="25" fillId="0" borderId="44" xfId="2" applyFont="1" applyBorder="1" applyAlignment="1">
      <alignment horizontal="left"/>
    </xf>
    <xf numFmtId="0" fontId="25" fillId="0" borderId="45" xfId="2" applyFont="1" applyBorder="1" applyAlignment="1">
      <alignment horizontal="left"/>
    </xf>
  </cellXfs>
  <cellStyles count="115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5"/>
    <cellStyle name="Normal 4 14" xfId="106"/>
    <cellStyle name="Normal 4 15" xfId="107"/>
    <cellStyle name="Normal 4 16" xfId="108"/>
    <cellStyle name="Normal 4 17" xfId="109"/>
    <cellStyle name="Normal 4 18" xfId="110"/>
    <cellStyle name="Normal 4 19" xfId="111"/>
    <cellStyle name="Normal 4 2" xfId="47"/>
    <cellStyle name="Normal 4 20" xfId="112"/>
    <cellStyle name="Normal 4 21" xfId="113"/>
    <cellStyle name="Normal 4 22" xfId="114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101"/>
    <cellStyle name="Normal 7" xfId="102"/>
    <cellStyle name="Note 2" xfId="5"/>
    <cellStyle name="Note 3" xfId="89"/>
    <cellStyle name="Note 4" xfId="42"/>
    <cellStyle name="Output 2" xfId="84"/>
    <cellStyle name="Output 3" xfId="43"/>
    <cellStyle name="Percent 2" xfId="103"/>
    <cellStyle name="Percent 3" xfId="104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mi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anchez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arrow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morus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Adewol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tphan2\Desktop\Evaluation%20Matrix%20ITB730-17137%20Captionist%20Serv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TB Submittal"/>
      <sheetName val="Evaluation"/>
      <sheetName val="Respondent Summary"/>
    </sheetNames>
    <sheetDataSet>
      <sheetData sheetId="0" refreshError="1"/>
      <sheetData sheetId="1">
        <row r="4">
          <cell r="A4" t="str">
            <v>Capture-It Unlimited</v>
          </cell>
        </row>
        <row r="5">
          <cell r="A5" t="str">
            <v>Ryan Capehart</v>
          </cell>
        </row>
        <row r="6">
          <cell r="A6" t="str">
            <v>Sign Language Accessible Interpreters</v>
          </cell>
        </row>
      </sheetData>
      <sheetData sheetId="2">
        <row r="3">
          <cell r="C3" t="str">
            <v>Georgeann Smith</v>
          </cell>
        </row>
        <row r="8">
          <cell r="H8">
            <v>7</v>
          </cell>
          <cell r="K8">
            <v>7</v>
          </cell>
          <cell r="Q8">
            <v>7</v>
          </cell>
          <cell r="T8">
            <v>7</v>
          </cell>
          <cell r="W8">
            <v>7</v>
          </cell>
        </row>
        <row r="9">
          <cell r="H9">
            <v>7</v>
          </cell>
          <cell r="K9">
            <v>7</v>
          </cell>
          <cell r="Q9">
            <v>7</v>
          </cell>
          <cell r="T9">
            <v>7</v>
          </cell>
          <cell r="W9">
            <v>7</v>
          </cell>
        </row>
        <row r="10">
          <cell r="H10">
            <v>7</v>
          </cell>
          <cell r="K10">
            <v>7</v>
          </cell>
          <cell r="Q10">
            <v>7</v>
          </cell>
          <cell r="T10">
            <v>7</v>
          </cell>
          <cell r="W10">
            <v>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TB Submittal"/>
      <sheetName val="Evaluation"/>
      <sheetName val="Respondent Summary"/>
    </sheetNames>
    <sheetDataSet>
      <sheetData sheetId="0" refreshError="1"/>
      <sheetData sheetId="1">
        <row r="4">
          <cell r="A4" t="str">
            <v>Capture-It Unlimited</v>
          </cell>
        </row>
        <row r="5">
          <cell r="A5" t="str">
            <v>Ryan Capehart</v>
          </cell>
        </row>
        <row r="6">
          <cell r="A6" t="str">
            <v>Sign Language Accessible Interpreters</v>
          </cell>
        </row>
      </sheetData>
      <sheetData sheetId="2">
        <row r="3">
          <cell r="C3" t="str">
            <v>Therese Sanchez</v>
          </cell>
        </row>
        <row r="8">
          <cell r="H8">
            <v>10</v>
          </cell>
          <cell r="K8">
            <v>10</v>
          </cell>
          <cell r="Q8">
            <v>10</v>
          </cell>
          <cell r="T8">
            <v>10</v>
          </cell>
          <cell r="W8">
            <v>10</v>
          </cell>
        </row>
        <row r="9">
          <cell r="H9">
            <v>10</v>
          </cell>
          <cell r="K9">
            <v>10</v>
          </cell>
          <cell r="Q9">
            <v>10</v>
          </cell>
          <cell r="T9">
            <v>10</v>
          </cell>
          <cell r="W9">
            <v>10</v>
          </cell>
        </row>
        <row r="10">
          <cell r="H10">
            <v>8</v>
          </cell>
          <cell r="K10">
            <v>8</v>
          </cell>
          <cell r="Q10">
            <v>6</v>
          </cell>
          <cell r="T10">
            <v>10</v>
          </cell>
          <cell r="W10">
            <v>10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TB Submittal"/>
      <sheetName val="Evaluation"/>
      <sheetName val="Respondent Summary"/>
    </sheetNames>
    <sheetDataSet>
      <sheetData sheetId="0" refreshError="1"/>
      <sheetData sheetId="1">
        <row r="4">
          <cell r="A4" t="str">
            <v>Capture-It Unlimited</v>
          </cell>
        </row>
        <row r="5">
          <cell r="A5" t="str">
            <v>Ryan Capehart</v>
          </cell>
        </row>
        <row r="6">
          <cell r="A6" t="str">
            <v>Sign Language Accessible Interpreters</v>
          </cell>
        </row>
      </sheetData>
      <sheetData sheetId="2">
        <row r="3">
          <cell r="C3" t="str">
            <v>Kim Barrow</v>
          </cell>
        </row>
        <row r="8">
          <cell r="H8">
            <v>7</v>
          </cell>
          <cell r="K8">
            <v>7</v>
          </cell>
          <cell r="Q8">
            <v>7</v>
          </cell>
          <cell r="T8">
            <v>7</v>
          </cell>
          <cell r="W8">
            <v>7</v>
          </cell>
        </row>
        <row r="9">
          <cell r="H9">
            <v>7</v>
          </cell>
          <cell r="K9">
            <v>7</v>
          </cell>
          <cell r="Q9">
            <v>7</v>
          </cell>
          <cell r="T9">
            <v>7</v>
          </cell>
          <cell r="W9">
            <v>7</v>
          </cell>
        </row>
        <row r="10">
          <cell r="H10">
            <v>7</v>
          </cell>
          <cell r="K10">
            <v>7</v>
          </cell>
          <cell r="Q10">
            <v>7</v>
          </cell>
          <cell r="T10">
            <v>7</v>
          </cell>
          <cell r="W10">
            <v>7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TB Submittal"/>
      <sheetName val="Evaluation"/>
      <sheetName val="Respondent Summary"/>
    </sheetNames>
    <sheetDataSet>
      <sheetData sheetId="0" refreshError="1"/>
      <sheetData sheetId="1">
        <row r="4">
          <cell r="A4" t="str">
            <v>Capture-It Unlimited</v>
          </cell>
        </row>
        <row r="5">
          <cell r="A5" t="str">
            <v>Ryan Capehart</v>
          </cell>
        </row>
        <row r="6">
          <cell r="A6" t="str">
            <v>Sign Language Accessible Interpreters</v>
          </cell>
        </row>
      </sheetData>
      <sheetData sheetId="2">
        <row r="8">
          <cell r="H8">
            <v>10</v>
          </cell>
          <cell r="K8">
            <v>10</v>
          </cell>
          <cell r="Q8">
            <v>10</v>
          </cell>
          <cell r="T8">
            <v>10</v>
          </cell>
          <cell r="W8">
            <v>10</v>
          </cell>
        </row>
        <row r="9">
          <cell r="H9">
            <v>10</v>
          </cell>
          <cell r="K9">
            <v>10</v>
          </cell>
          <cell r="Q9">
            <v>10</v>
          </cell>
          <cell r="T9">
            <v>10</v>
          </cell>
          <cell r="W9">
            <v>10</v>
          </cell>
        </row>
        <row r="10">
          <cell r="H10">
            <v>10</v>
          </cell>
          <cell r="K10">
            <v>8</v>
          </cell>
          <cell r="Q10">
            <v>10</v>
          </cell>
          <cell r="T10">
            <v>10</v>
          </cell>
          <cell r="W10">
            <v>10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TB Submittal"/>
      <sheetName val="Evaluation"/>
      <sheetName val="Respondent Summary"/>
    </sheetNames>
    <sheetDataSet>
      <sheetData sheetId="0" refreshError="1"/>
      <sheetData sheetId="1">
        <row r="4">
          <cell r="A4" t="str">
            <v>Capture-It Unlimited</v>
          </cell>
        </row>
        <row r="5">
          <cell r="A5" t="str">
            <v>Ryan Capehart</v>
          </cell>
        </row>
        <row r="6">
          <cell r="A6" t="str">
            <v>Sign Language Accessible Interpreters</v>
          </cell>
        </row>
      </sheetData>
      <sheetData sheetId="2">
        <row r="3">
          <cell r="C3" t="str">
            <v>Richard Adewola</v>
          </cell>
        </row>
        <row r="8">
          <cell r="H8">
            <v>8</v>
          </cell>
          <cell r="K8">
            <v>8</v>
          </cell>
          <cell r="Q8">
            <v>8</v>
          </cell>
          <cell r="T8">
            <v>10</v>
          </cell>
          <cell r="W8">
            <v>10</v>
          </cell>
        </row>
        <row r="9">
          <cell r="H9">
            <v>8</v>
          </cell>
          <cell r="K9">
            <v>8.4</v>
          </cell>
          <cell r="Q9">
            <v>8</v>
          </cell>
          <cell r="T9">
            <v>6</v>
          </cell>
          <cell r="W9">
            <v>10</v>
          </cell>
        </row>
        <row r="10">
          <cell r="H10">
            <v>8</v>
          </cell>
          <cell r="K10">
            <v>9</v>
          </cell>
          <cell r="Q10">
            <v>8</v>
          </cell>
          <cell r="T10">
            <v>10</v>
          </cell>
          <cell r="W10">
            <v>10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TB Submittal"/>
      <sheetName val="Evaluation"/>
      <sheetName val="Respondent Summary"/>
    </sheetNames>
    <sheetDataSet>
      <sheetData sheetId="0">
        <row r="6">
          <cell r="A6" t="str">
            <v>ITB730-17137 Captionist Services</v>
          </cell>
        </row>
      </sheetData>
      <sheetData sheetId="1">
        <row r="4">
          <cell r="A4" t="str">
            <v>Capture-It Unlimited</v>
          </cell>
        </row>
        <row r="5">
          <cell r="A5" t="str">
            <v>Ryan Capehart</v>
          </cell>
        </row>
        <row r="6">
          <cell r="A6" t="str">
            <v>Sign Language Accessible Interpreters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E1" sqref="E1:L1"/>
    </sheetView>
  </sheetViews>
  <sheetFormatPr defaultRowHeight="12.75" x14ac:dyDescent="0.2"/>
  <cols>
    <col min="1" max="4" width="9.140625" style="19"/>
    <col min="5" max="6" width="9" style="19" bestFit="1" customWidth="1"/>
    <col min="7" max="11" width="9" style="19" customWidth="1"/>
    <col min="12" max="12" width="6.5703125" style="19" bestFit="1" customWidth="1"/>
    <col min="13" max="16384" width="9.140625" style="19"/>
  </cols>
  <sheetData>
    <row r="1" spans="1:12" ht="15.75" x14ac:dyDescent="0.25">
      <c r="A1" s="18" t="s">
        <v>7</v>
      </c>
      <c r="B1" s="18"/>
      <c r="C1" s="18"/>
      <c r="D1" s="18"/>
      <c r="E1" s="31" t="s">
        <v>31</v>
      </c>
      <c r="F1" s="31"/>
      <c r="G1" s="31"/>
      <c r="H1" s="31"/>
      <c r="I1" s="31"/>
      <c r="J1" s="31"/>
      <c r="K1" s="31"/>
      <c r="L1" s="31"/>
    </row>
    <row r="2" spans="1:12" ht="15.75" x14ac:dyDescent="0.25">
      <c r="A2" s="18"/>
      <c r="B2" s="20"/>
    </row>
    <row r="3" spans="1:12" x14ac:dyDescent="0.2">
      <c r="A3" s="32" t="s">
        <v>8</v>
      </c>
      <c r="B3" s="32"/>
      <c r="C3" s="32"/>
      <c r="D3" s="32"/>
      <c r="E3" s="21" t="s">
        <v>9</v>
      </c>
      <c r="F3" s="21" t="s">
        <v>10</v>
      </c>
      <c r="G3" s="21" t="s">
        <v>11</v>
      </c>
      <c r="H3" s="21" t="s">
        <v>15</v>
      </c>
      <c r="I3" s="21" t="s">
        <v>16</v>
      </c>
      <c r="J3" s="21" t="s">
        <v>17</v>
      </c>
      <c r="K3" s="21" t="s">
        <v>18</v>
      </c>
      <c r="L3" s="22" t="s">
        <v>12</v>
      </c>
    </row>
    <row r="4" spans="1:12" x14ac:dyDescent="0.2">
      <c r="A4" s="33" t="str">
        <f>'[1]ITB Submittal'!A4</f>
        <v>Capture-It Unlimited</v>
      </c>
      <c r="B4" s="33"/>
      <c r="C4" s="33"/>
      <c r="D4" s="33"/>
      <c r="E4" s="23"/>
      <c r="F4" s="23">
        <f>[1]Evaluation!H8</f>
        <v>7</v>
      </c>
      <c r="G4" s="23">
        <f>[1]Evaluation!K8</f>
        <v>7</v>
      </c>
      <c r="H4" s="23">
        <f>[1]Evaluation!T8</f>
        <v>7</v>
      </c>
      <c r="I4" s="23">
        <f>[1]Evaluation!Q8</f>
        <v>7</v>
      </c>
      <c r="J4" s="23">
        <f>[1]Evaluation!T8</f>
        <v>7</v>
      </c>
      <c r="K4" s="23">
        <f>[1]Evaluation!W8</f>
        <v>7</v>
      </c>
      <c r="L4" s="24">
        <f>SUM(E4:K4)</f>
        <v>42</v>
      </c>
    </row>
    <row r="5" spans="1:12" x14ac:dyDescent="0.2">
      <c r="A5" s="33" t="str">
        <f>'[1]ITB Submittal'!A5</f>
        <v>Ryan Capehart</v>
      </c>
      <c r="B5" s="33"/>
      <c r="C5" s="33"/>
      <c r="D5" s="33"/>
      <c r="E5" s="23"/>
      <c r="F5" s="23">
        <f>[1]Evaluation!H9</f>
        <v>7</v>
      </c>
      <c r="G5" s="23">
        <f>[1]Evaluation!K9</f>
        <v>7</v>
      </c>
      <c r="H5" s="23">
        <f>[1]Evaluation!T9</f>
        <v>7</v>
      </c>
      <c r="I5" s="23">
        <f>[1]Evaluation!Q9</f>
        <v>7</v>
      </c>
      <c r="J5" s="23">
        <f>[1]Evaluation!T9</f>
        <v>7</v>
      </c>
      <c r="K5" s="23">
        <f>[1]Evaluation!W9</f>
        <v>7</v>
      </c>
      <c r="L5" s="24">
        <f t="shared" ref="L5:L6" si="0">SUM(E5:K5)</f>
        <v>42</v>
      </c>
    </row>
    <row r="6" spans="1:12" x14ac:dyDescent="0.2">
      <c r="A6" s="33" t="str">
        <f>'[1]ITB Submittal'!A6</f>
        <v>Sign Language Accessible Interpreters</v>
      </c>
      <c r="B6" s="33"/>
      <c r="C6" s="33"/>
      <c r="D6" s="33"/>
      <c r="E6" s="23"/>
      <c r="F6" s="23">
        <f>[1]Evaluation!H10</f>
        <v>7</v>
      </c>
      <c r="G6" s="23">
        <f>[1]Evaluation!K10</f>
        <v>7</v>
      </c>
      <c r="H6" s="23">
        <f>[1]Evaluation!T10</f>
        <v>7</v>
      </c>
      <c r="I6" s="23">
        <f>[1]Evaluation!Q10</f>
        <v>7</v>
      </c>
      <c r="J6" s="23">
        <f>[1]Evaluation!T10</f>
        <v>7</v>
      </c>
      <c r="K6" s="23">
        <f>[1]Evaluation!W10</f>
        <v>7</v>
      </c>
      <c r="L6" s="24">
        <f t="shared" si="0"/>
        <v>42</v>
      </c>
    </row>
  </sheetData>
  <mergeCells count="5">
    <mergeCell ref="E1:L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5"/>
  <sheetViews>
    <sheetView topLeftCell="L1" workbookViewId="0">
      <selection activeCell="F6" sqref="F6:H6"/>
    </sheetView>
  </sheetViews>
  <sheetFormatPr defaultRowHeight="12.75" x14ac:dyDescent="0.2"/>
  <cols>
    <col min="1" max="1" width="2" style="19" customWidth="1"/>
    <col min="2" max="2" width="37.140625" style="19" bestFit="1" customWidth="1"/>
    <col min="3" max="3" width="12" style="19" customWidth="1"/>
    <col min="4" max="5" width="10.7109375" style="19" customWidth="1"/>
    <col min="6" max="6" width="12.140625" style="19" customWidth="1"/>
    <col min="7" max="8" width="10.42578125" style="19" customWidth="1"/>
    <col min="9" max="9" width="11" style="19" customWidth="1"/>
    <col min="10" max="10" width="11.5703125" style="19" customWidth="1"/>
    <col min="11" max="11" width="9" style="19" customWidth="1"/>
    <col min="12" max="13" width="10" style="19" customWidth="1"/>
    <col min="14" max="14" width="10.28515625" style="19" customWidth="1"/>
    <col min="15" max="16" width="10" style="19" customWidth="1"/>
    <col min="17" max="17" width="10.28515625" style="19" customWidth="1"/>
    <col min="18" max="19" width="10" style="19" customWidth="1"/>
    <col min="20" max="20" width="10.28515625" style="19" customWidth="1"/>
    <col min="21" max="22" width="10" style="19" customWidth="1"/>
    <col min="23" max="23" width="10.28515625" style="19" customWidth="1"/>
    <col min="24" max="16384" width="9.140625" style="19"/>
  </cols>
  <sheetData>
    <row r="1" spans="2:25" ht="15.75" x14ac:dyDescent="0.25">
      <c r="B1" s="37" t="s">
        <v>36</v>
      </c>
      <c r="C1" s="37"/>
      <c r="D1" s="37"/>
      <c r="E1" s="38" t="str">
        <f>[6]Cover!A6</f>
        <v>ITB730-17137 Captionist Services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2:25" ht="15.75" customHeight="1" x14ac:dyDescent="0.25">
      <c r="C2" s="38"/>
      <c r="D2" s="38"/>
      <c r="E2" s="38"/>
      <c r="F2" s="38"/>
      <c r="G2" s="38"/>
    </row>
    <row r="3" spans="2:25" ht="15" customHeight="1" x14ac:dyDescent="0.2">
      <c r="B3" s="39" t="s">
        <v>37</v>
      </c>
      <c r="C3" s="40">
        <f>[6]Cover!E13</f>
        <v>0</v>
      </c>
      <c r="D3" s="40"/>
      <c r="E3" s="40"/>
      <c r="F3" s="40"/>
    </row>
    <row r="4" spans="2:25" ht="28.5" customHeight="1" thickBot="1" x14ac:dyDescent="0.3">
      <c r="C4" s="41" t="s">
        <v>9</v>
      </c>
      <c r="D4" s="41"/>
      <c r="E4" s="41"/>
      <c r="F4" s="41" t="s">
        <v>10</v>
      </c>
      <c r="G4" s="41"/>
      <c r="H4" s="41"/>
      <c r="I4" s="41" t="s">
        <v>11</v>
      </c>
      <c r="J4" s="41"/>
      <c r="K4" s="41"/>
      <c r="L4" s="41" t="s">
        <v>15</v>
      </c>
      <c r="M4" s="41"/>
      <c r="N4" s="41"/>
      <c r="O4" s="41" t="s">
        <v>16</v>
      </c>
      <c r="P4" s="41"/>
      <c r="Q4" s="41"/>
      <c r="R4" s="41" t="s">
        <v>17</v>
      </c>
      <c r="S4" s="41"/>
      <c r="T4" s="41"/>
      <c r="U4" s="41" t="s">
        <v>18</v>
      </c>
      <c r="V4" s="41"/>
      <c r="W4" s="41"/>
    </row>
    <row r="5" spans="2:25" ht="16.5" hidden="1" thickBot="1" x14ac:dyDescent="0.3">
      <c r="B5" s="42"/>
      <c r="C5" s="43" t="s">
        <v>38</v>
      </c>
      <c r="D5" s="43"/>
      <c r="E5" s="43"/>
      <c r="F5" s="43" t="s">
        <v>10</v>
      </c>
      <c r="G5" s="43"/>
      <c r="H5" s="43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</row>
    <row r="6" spans="2:25" ht="187.5" customHeight="1" x14ac:dyDescent="0.2">
      <c r="B6" s="45"/>
      <c r="C6" s="46" t="s">
        <v>39</v>
      </c>
      <c r="D6" s="47"/>
      <c r="E6" s="48"/>
      <c r="F6" s="49" t="s">
        <v>40</v>
      </c>
      <c r="G6" s="50"/>
      <c r="H6" s="51"/>
      <c r="I6" s="52" t="s">
        <v>41</v>
      </c>
      <c r="J6" s="53"/>
      <c r="K6" s="54"/>
      <c r="L6" s="55" t="s">
        <v>42</v>
      </c>
      <c r="M6" s="56"/>
      <c r="N6" s="57"/>
      <c r="O6" s="55" t="s">
        <v>43</v>
      </c>
      <c r="P6" s="56"/>
      <c r="Q6" s="57"/>
      <c r="R6" s="55" t="s">
        <v>44</v>
      </c>
      <c r="S6" s="56"/>
      <c r="T6" s="57"/>
      <c r="U6" s="55" t="s">
        <v>45</v>
      </c>
      <c r="V6" s="56"/>
      <c r="W6" s="57"/>
      <c r="X6" s="58" t="s">
        <v>46</v>
      </c>
    </row>
    <row r="7" spans="2:25" x14ac:dyDescent="0.2">
      <c r="B7" s="59" t="s">
        <v>8</v>
      </c>
      <c r="C7" s="60" t="s">
        <v>47</v>
      </c>
      <c r="D7" s="61" t="s">
        <v>48</v>
      </c>
      <c r="E7" s="62" t="s">
        <v>49</v>
      </c>
      <c r="F7" s="63" t="s">
        <v>47</v>
      </c>
      <c r="G7" s="64" t="s">
        <v>48</v>
      </c>
      <c r="H7" s="65" t="s">
        <v>49</v>
      </c>
      <c r="I7" s="60" t="s">
        <v>47</v>
      </c>
      <c r="J7" s="61" t="s">
        <v>48</v>
      </c>
      <c r="K7" s="62" t="s">
        <v>49</v>
      </c>
      <c r="L7" s="60" t="s">
        <v>47</v>
      </c>
      <c r="M7" s="61" t="s">
        <v>48</v>
      </c>
      <c r="N7" s="62" t="s">
        <v>49</v>
      </c>
      <c r="O7" s="60" t="s">
        <v>47</v>
      </c>
      <c r="P7" s="61" t="s">
        <v>48</v>
      </c>
      <c r="Q7" s="62" t="s">
        <v>49</v>
      </c>
      <c r="R7" s="60" t="s">
        <v>47</v>
      </c>
      <c r="S7" s="61" t="s">
        <v>48</v>
      </c>
      <c r="T7" s="62" t="s">
        <v>49</v>
      </c>
      <c r="U7" s="60" t="s">
        <v>47</v>
      </c>
      <c r="V7" s="61" t="s">
        <v>48</v>
      </c>
      <c r="W7" s="62" t="s">
        <v>49</v>
      </c>
      <c r="X7" s="66"/>
    </row>
    <row r="8" spans="2:25" x14ac:dyDescent="0.2">
      <c r="B8" s="67" t="str">
        <f>'[6]ITB Submittal'!A4</f>
        <v>Capture-It Unlimited</v>
      </c>
      <c r="C8" s="68"/>
      <c r="D8" s="69">
        <v>8</v>
      </c>
      <c r="E8" s="70">
        <f>C8*D8</f>
        <v>0</v>
      </c>
      <c r="F8" s="71"/>
      <c r="G8" s="72">
        <v>2</v>
      </c>
      <c r="H8" s="73">
        <f>F8*G8</f>
        <v>0</v>
      </c>
      <c r="I8" s="68"/>
      <c r="J8" s="69">
        <v>2</v>
      </c>
      <c r="K8" s="70">
        <f>I8*J8</f>
        <v>0</v>
      </c>
      <c r="L8" s="68"/>
      <c r="M8" s="69">
        <v>2</v>
      </c>
      <c r="N8" s="70">
        <f>L8*M8</f>
        <v>0</v>
      </c>
      <c r="O8" s="68"/>
      <c r="P8" s="69">
        <v>2</v>
      </c>
      <c r="Q8" s="70">
        <f>O8*P8</f>
        <v>0</v>
      </c>
      <c r="R8" s="68"/>
      <c r="S8" s="69">
        <v>2</v>
      </c>
      <c r="T8" s="70">
        <f>R8*S8</f>
        <v>0</v>
      </c>
      <c r="U8" s="68"/>
      <c r="V8" s="69">
        <v>2</v>
      </c>
      <c r="W8" s="70">
        <f>U8*V8</f>
        <v>0</v>
      </c>
      <c r="X8" s="74">
        <f>E8+H8+K8+N8+Q8+T8+W8</f>
        <v>0</v>
      </c>
    </row>
    <row r="9" spans="2:25" x14ac:dyDescent="0.2">
      <c r="B9" s="67" t="str">
        <f>'[6]ITB Submittal'!A5</f>
        <v>Ryan Capehart</v>
      </c>
      <c r="C9" s="68"/>
      <c r="D9" s="69">
        <v>8</v>
      </c>
      <c r="E9" s="70">
        <f t="shared" ref="E9" si="0">C9*D9</f>
        <v>0</v>
      </c>
      <c r="F9" s="71"/>
      <c r="G9" s="72">
        <v>2</v>
      </c>
      <c r="H9" s="73">
        <f>F9*G9</f>
        <v>0</v>
      </c>
      <c r="I9" s="68"/>
      <c r="J9" s="69">
        <v>2</v>
      </c>
      <c r="K9" s="70">
        <f t="shared" ref="K9:K10" si="1">I9*J9</f>
        <v>0</v>
      </c>
      <c r="L9" s="68"/>
      <c r="M9" s="69">
        <v>2</v>
      </c>
      <c r="N9" s="70">
        <f t="shared" ref="N9:N10" si="2">L9*M9</f>
        <v>0</v>
      </c>
      <c r="O9" s="68"/>
      <c r="P9" s="69">
        <v>2</v>
      </c>
      <c r="Q9" s="70">
        <f t="shared" ref="Q9:Q10" si="3">O9*P9</f>
        <v>0</v>
      </c>
      <c r="R9" s="68"/>
      <c r="S9" s="69">
        <v>2</v>
      </c>
      <c r="T9" s="70">
        <f t="shared" ref="T9:T10" si="4">R9*S9</f>
        <v>0</v>
      </c>
      <c r="U9" s="68"/>
      <c r="V9" s="69">
        <v>2</v>
      </c>
      <c r="W9" s="70">
        <f t="shared" ref="W9:W10" si="5">U9*V9</f>
        <v>0</v>
      </c>
      <c r="X9" s="74">
        <f t="shared" ref="X9:X10" si="6">E9+H9+K9+N9+Q9+T9+W9</f>
        <v>0</v>
      </c>
    </row>
    <row r="10" spans="2:25" x14ac:dyDescent="0.2">
      <c r="B10" s="67" t="str">
        <f>'[6]ITB Submittal'!A6</f>
        <v>Sign Language Accessible Interpreters</v>
      </c>
      <c r="C10" s="68"/>
      <c r="D10" s="69">
        <v>8</v>
      </c>
      <c r="E10" s="70">
        <f>C10*D10</f>
        <v>0</v>
      </c>
      <c r="F10" s="71"/>
      <c r="G10" s="72">
        <v>2</v>
      </c>
      <c r="H10" s="73">
        <f>F10*G10</f>
        <v>0</v>
      </c>
      <c r="I10" s="68"/>
      <c r="J10" s="69">
        <v>2</v>
      </c>
      <c r="K10" s="70">
        <f t="shared" si="1"/>
        <v>0</v>
      </c>
      <c r="L10" s="68"/>
      <c r="M10" s="69">
        <v>2</v>
      </c>
      <c r="N10" s="70">
        <f t="shared" si="2"/>
        <v>0</v>
      </c>
      <c r="O10" s="68"/>
      <c r="P10" s="69">
        <v>2</v>
      </c>
      <c r="Q10" s="70">
        <f t="shared" si="3"/>
        <v>0</v>
      </c>
      <c r="R10" s="68"/>
      <c r="S10" s="69">
        <v>2</v>
      </c>
      <c r="T10" s="70">
        <f t="shared" si="4"/>
        <v>0</v>
      </c>
      <c r="U10" s="68"/>
      <c r="V10" s="69">
        <v>2</v>
      </c>
      <c r="W10" s="70">
        <f t="shared" si="5"/>
        <v>0</v>
      </c>
      <c r="X10" s="74">
        <f t="shared" si="6"/>
        <v>0</v>
      </c>
    </row>
    <row r="11" spans="2:25" x14ac:dyDescent="0.2">
      <c r="B11" s="75"/>
      <c r="C11" s="76"/>
      <c r="D11" s="76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spans="2:25" x14ac:dyDescent="0.2">
      <c r="B12" s="75"/>
      <c r="C12" s="76"/>
      <c r="D12" s="76"/>
      <c r="E12" s="76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spans="2:25" x14ac:dyDescent="0.2"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spans="2:25" x14ac:dyDescent="0.2">
      <c r="B14" s="79" t="s">
        <v>50</v>
      </c>
      <c r="C14" s="79"/>
      <c r="D14" s="79"/>
      <c r="E14" s="79"/>
      <c r="F14" s="78"/>
      <c r="G14" s="78" t="s">
        <v>51</v>
      </c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spans="2:25" x14ac:dyDescent="0.2">
      <c r="B15" s="79"/>
      <c r="C15" s="79"/>
      <c r="D15" s="79"/>
      <c r="E15" s="79"/>
      <c r="F15" s="78"/>
      <c r="G15" s="78" t="s">
        <v>52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spans="2:25" x14ac:dyDescent="0.2">
      <c r="B16" s="79"/>
      <c r="C16" s="79"/>
      <c r="D16" s="79"/>
      <c r="E16" s="79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spans="2:24" ht="13.5" thickBot="1" x14ac:dyDescent="0.25">
      <c r="B17" s="80"/>
      <c r="C17" s="80"/>
      <c r="D17" s="80"/>
      <c r="E17" s="8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</row>
    <row r="18" spans="2:24" ht="13.5" thickTop="1" x14ac:dyDescent="0.2">
      <c r="B18" s="81" t="s">
        <v>53</v>
      </c>
      <c r="C18" s="82"/>
      <c r="D18" s="82"/>
      <c r="E18" s="83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</row>
    <row r="19" spans="2:24" x14ac:dyDescent="0.2">
      <c r="B19" s="84" t="s">
        <v>54</v>
      </c>
      <c r="C19" s="85"/>
      <c r="D19" s="85"/>
      <c r="E19" s="86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</row>
    <row r="20" spans="2:24" x14ac:dyDescent="0.2">
      <c r="B20" s="87" t="s">
        <v>55</v>
      </c>
      <c r="C20" s="88"/>
      <c r="D20" s="88"/>
      <c r="E20" s="89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</row>
    <row r="21" spans="2:24" x14ac:dyDescent="0.2">
      <c r="B21" s="87" t="s">
        <v>56</v>
      </c>
      <c r="C21" s="88"/>
      <c r="D21" s="88"/>
      <c r="E21" s="89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</row>
    <row r="22" spans="2:24" x14ac:dyDescent="0.2">
      <c r="B22" s="87" t="s">
        <v>57</v>
      </c>
      <c r="C22" s="88"/>
      <c r="D22" s="88"/>
      <c r="E22" s="89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</row>
    <row r="23" spans="2:24" x14ac:dyDescent="0.2">
      <c r="B23" s="87" t="s">
        <v>58</v>
      </c>
      <c r="C23" s="88"/>
      <c r="D23" s="88"/>
      <c r="E23" s="89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</row>
    <row r="24" spans="2:24" ht="13.5" thickBot="1" x14ac:dyDescent="0.25">
      <c r="B24" s="90" t="s">
        <v>59</v>
      </c>
      <c r="C24" s="91"/>
      <c r="D24" s="91"/>
      <c r="E24" s="92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</row>
    <row r="25" spans="2:24" ht="13.5" thickTop="1" x14ac:dyDescent="0.2"/>
  </sheetData>
  <mergeCells count="26">
    <mergeCell ref="B21:E21"/>
    <mergeCell ref="B22:E22"/>
    <mergeCell ref="B23:E23"/>
    <mergeCell ref="B24:E24"/>
    <mergeCell ref="R6:T6"/>
    <mergeCell ref="U6:W6"/>
    <mergeCell ref="B14:E17"/>
    <mergeCell ref="B18:E18"/>
    <mergeCell ref="B19:E19"/>
    <mergeCell ref="B20:E20"/>
    <mergeCell ref="O4:Q4"/>
    <mergeCell ref="R4:T4"/>
    <mergeCell ref="U4:W4"/>
    <mergeCell ref="C5:E5"/>
    <mergeCell ref="F5:H5"/>
    <mergeCell ref="C6:E6"/>
    <mergeCell ref="F6:H6"/>
    <mergeCell ref="I6:K6"/>
    <mergeCell ref="L6:N6"/>
    <mergeCell ref="O6:Q6"/>
    <mergeCell ref="B1:D1"/>
    <mergeCell ref="C3:F3"/>
    <mergeCell ref="C4:E4"/>
    <mergeCell ref="F4:H4"/>
    <mergeCell ref="I4:K4"/>
    <mergeCell ref="L4:N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E1" sqref="E1:L1"/>
    </sheetView>
  </sheetViews>
  <sheetFormatPr defaultRowHeight="12.75" x14ac:dyDescent="0.2"/>
  <cols>
    <col min="1" max="4" width="9.140625" style="19"/>
    <col min="5" max="6" width="9" style="19" bestFit="1" customWidth="1"/>
    <col min="7" max="11" width="9" style="19" customWidth="1"/>
    <col min="12" max="12" width="6.5703125" style="19" bestFit="1" customWidth="1"/>
    <col min="13" max="16384" width="9.140625" style="19"/>
  </cols>
  <sheetData>
    <row r="1" spans="1:12" ht="15.75" x14ac:dyDescent="0.25">
      <c r="A1" s="18" t="s">
        <v>7</v>
      </c>
      <c r="B1" s="18"/>
      <c r="C1" s="18"/>
      <c r="D1" s="18"/>
      <c r="E1" s="31" t="s">
        <v>32</v>
      </c>
      <c r="F1" s="31"/>
      <c r="G1" s="31"/>
      <c r="H1" s="31"/>
      <c r="I1" s="31"/>
      <c r="J1" s="31"/>
      <c r="K1" s="31"/>
      <c r="L1" s="31"/>
    </row>
    <row r="2" spans="1:12" ht="15.75" x14ac:dyDescent="0.25">
      <c r="A2" s="18"/>
      <c r="B2" s="20"/>
    </row>
    <row r="3" spans="1:12" x14ac:dyDescent="0.2">
      <c r="A3" s="32" t="s">
        <v>8</v>
      </c>
      <c r="B3" s="32"/>
      <c r="C3" s="32"/>
      <c r="D3" s="32"/>
      <c r="E3" s="21" t="s">
        <v>9</v>
      </c>
      <c r="F3" s="21" t="s">
        <v>10</v>
      </c>
      <c r="G3" s="21" t="s">
        <v>11</v>
      </c>
      <c r="H3" s="21" t="s">
        <v>15</v>
      </c>
      <c r="I3" s="21" t="s">
        <v>16</v>
      </c>
      <c r="J3" s="21" t="s">
        <v>17</v>
      </c>
      <c r="K3" s="21" t="s">
        <v>18</v>
      </c>
      <c r="L3" s="22" t="s">
        <v>12</v>
      </c>
    </row>
    <row r="4" spans="1:12" x14ac:dyDescent="0.2">
      <c r="A4" s="33" t="str">
        <f>'[2]ITB Submittal'!A4</f>
        <v>Capture-It Unlimited</v>
      </c>
      <c r="B4" s="33"/>
      <c r="C4" s="33"/>
      <c r="D4" s="33"/>
      <c r="E4" s="23"/>
      <c r="F4" s="23">
        <f>[2]Evaluation!H8</f>
        <v>10</v>
      </c>
      <c r="G4" s="23">
        <f>[2]Evaluation!K8</f>
        <v>10</v>
      </c>
      <c r="H4" s="23">
        <f>[2]Evaluation!T8</f>
        <v>10</v>
      </c>
      <c r="I4" s="23">
        <f>[2]Evaluation!Q8</f>
        <v>10</v>
      </c>
      <c r="J4" s="23">
        <f>[2]Evaluation!T8</f>
        <v>10</v>
      </c>
      <c r="K4" s="23">
        <f>[2]Evaluation!W8</f>
        <v>10</v>
      </c>
      <c r="L4" s="24">
        <f>SUM(E4:K4)</f>
        <v>60</v>
      </c>
    </row>
    <row r="5" spans="1:12" x14ac:dyDescent="0.2">
      <c r="A5" s="33" t="str">
        <f>'[2]ITB Submittal'!A5</f>
        <v>Ryan Capehart</v>
      </c>
      <c r="B5" s="33"/>
      <c r="C5" s="33"/>
      <c r="D5" s="33"/>
      <c r="E5" s="23"/>
      <c r="F5" s="23">
        <f>[2]Evaluation!H9</f>
        <v>10</v>
      </c>
      <c r="G5" s="23">
        <f>[2]Evaluation!K9</f>
        <v>10</v>
      </c>
      <c r="H5" s="23">
        <f>[2]Evaluation!T9</f>
        <v>10</v>
      </c>
      <c r="I5" s="23">
        <f>[2]Evaluation!Q9</f>
        <v>10</v>
      </c>
      <c r="J5" s="23">
        <f>[2]Evaluation!T9</f>
        <v>10</v>
      </c>
      <c r="K5" s="23">
        <f>[2]Evaluation!W9</f>
        <v>10</v>
      </c>
      <c r="L5" s="24">
        <f t="shared" ref="L5:L6" si="0">SUM(E5:K5)</f>
        <v>60</v>
      </c>
    </row>
    <row r="6" spans="1:12" x14ac:dyDescent="0.2">
      <c r="A6" s="33" t="str">
        <f>'[2]ITB Submittal'!A6</f>
        <v>Sign Language Accessible Interpreters</v>
      </c>
      <c r="B6" s="33"/>
      <c r="C6" s="33"/>
      <c r="D6" s="33"/>
      <c r="E6" s="23"/>
      <c r="F6" s="23">
        <f>[2]Evaluation!H10</f>
        <v>8</v>
      </c>
      <c r="G6" s="23">
        <f>[2]Evaluation!K10</f>
        <v>8</v>
      </c>
      <c r="H6" s="23">
        <f>[2]Evaluation!T10</f>
        <v>10</v>
      </c>
      <c r="I6" s="23">
        <f>[2]Evaluation!Q10</f>
        <v>6</v>
      </c>
      <c r="J6" s="23">
        <f>[2]Evaluation!T10</f>
        <v>10</v>
      </c>
      <c r="K6" s="23">
        <f>[2]Evaluation!W10</f>
        <v>10</v>
      </c>
      <c r="L6" s="24">
        <f t="shared" si="0"/>
        <v>52</v>
      </c>
    </row>
  </sheetData>
  <mergeCells count="5">
    <mergeCell ref="E1:L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E26" sqref="E26"/>
    </sheetView>
  </sheetViews>
  <sheetFormatPr defaultRowHeight="12.75" x14ac:dyDescent="0.2"/>
  <cols>
    <col min="1" max="4" width="9.140625" style="19"/>
    <col min="5" max="6" width="9" style="19" bestFit="1" customWidth="1"/>
    <col min="7" max="11" width="9" style="19" customWidth="1"/>
    <col min="12" max="12" width="6.5703125" style="19" bestFit="1" customWidth="1"/>
    <col min="13" max="16384" width="9.140625" style="19"/>
  </cols>
  <sheetData>
    <row r="1" spans="1:12" ht="15.75" x14ac:dyDescent="0.25">
      <c r="A1" s="18" t="s">
        <v>7</v>
      </c>
      <c r="B1" s="18"/>
      <c r="C1" s="18"/>
      <c r="D1" s="18"/>
      <c r="E1" s="31" t="s">
        <v>33</v>
      </c>
      <c r="F1" s="31"/>
      <c r="G1" s="31"/>
      <c r="H1" s="31"/>
      <c r="I1" s="31"/>
      <c r="J1" s="31"/>
      <c r="K1" s="31"/>
      <c r="L1" s="31"/>
    </row>
    <row r="2" spans="1:12" ht="15.75" x14ac:dyDescent="0.25">
      <c r="A2" s="18"/>
      <c r="B2" s="20"/>
    </row>
    <row r="3" spans="1:12" x14ac:dyDescent="0.2">
      <c r="A3" s="32" t="s">
        <v>8</v>
      </c>
      <c r="B3" s="32"/>
      <c r="C3" s="32"/>
      <c r="D3" s="32"/>
      <c r="E3" s="21" t="s">
        <v>9</v>
      </c>
      <c r="F3" s="21" t="s">
        <v>10</v>
      </c>
      <c r="G3" s="21" t="s">
        <v>11</v>
      </c>
      <c r="H3" s="21" t="s">
        <v>15</v>
      </c>
      <c r="I3" s="21" t="s">
        <v>16</v>
      </c>
      <c r="J3" s="21" t="s">
        <v>17</v>
      </c>
      <c r="K3" s="21" t="s">
        <v>18</v>
      </c>
      <c r="L3" s="22" t="s">
        <v>12</v>
      </c>
    </row>
    <row r="4" spans="1:12" x14ac:dyDescent="0.2">
      <c r="A4" s="33" t="str">
        <f>'[3]ITB Submittal'!A4</f>
        <v>Capture-It Unlimited</v>
      </c>
      <c r="B4" s="33"/>
      <c r="C4" s="33"/>
      <c r="D4" s="33"/>
      <c r="E4" s="23"/>
      <c r="F4" s="23">
        <f>[3]Evaluation!H8</f>
        <v>7</v>
      </c>
      <c r="G4" s="23">
        <f>[3]Evaluation!K8</f>
        <v>7</v>
      </c>
      <c r="H4" s="23">
        <f>[3]Evaluation!T8</f>
        <v>7</v>
      </c>
      <c r="I4" s="23">
        <f>[3]Evaluation!Q8</f>
        <v>7</v>
      </c>
      <c r="J4" s="23">
        <f>[3]Evaluation!T8</f>
        <v>7</v>
      </c>
      <c r="K4" s="23">
        <f>[3]Evaluation!W8</f>
        <v>7</v>
      </c>
      <c r="L4" s="24">
        <f>SUM(E4:K4)</f>
        <v>42</v>
      </c>
    </row>
    <row r="5" spans="1:12" x14ac:dyDescent="0.2">
      <c r="A5" s="33" t="str">
        <f>'[3]ITB Submittal'!A5</f>
        <v>Ryan Capehart</v>
      </c>
      <c r="B5" s="33"/>
      <c r="C5" s="33"/>
      <c r="D5" s="33"/>
      <c r="E5" s="23"/>
      <c r="F5" s="23">
        <f>[3]Evaluation!H9</f>
        <v>7</v>
      </c>
      <c r="G5" s="23">
        <f>[3]Evaluation!K9</f>
        <v>7</v>
      </c>
      <c r="H5" s="23">
        <f>[3]Evaluation!T9</f>
        <v>7</v>
      </c>
      <c r="I5" s="23">
        <f>[3]Evaluation!Q9</f>
        <v>7</v>
      </c>
      <c r="J5" s="23">
        <f>[3]Evaluation!T9</f>
        <v>7</v>
      </c>
      <c r="K5" s="23">
        <f>[3]Evaluation!W9</f>
        <v>7</v>
      </c>
      <c r="L5" s="24">
        <f t="shared" ref="L5:L6" si="0">SUM(E5:K5)</f>
        <v>42</v>
      </c>
    </row>
    <row r="6" spans="1:12" x14ac:dyDescent="0.2">
      <c r="A6" s="33" t="str">
        <f>'[3]ITB Submittal'!A6</f>
        <v>Sign Language Accessible Interpreters</v>
      </c>
      <c r="B6" s="33"/>
      <c r="C6" s="33"/>
      <c r="D6" s="33"/>
      <c r="E6" s="23"/>
      <c r="F6" s="23">
        <f>[3]Evaluation!H10</f>
        <v>7</v>
      </c>
      <c r="G6" s="23">
        <f>[3]Evaluation!K10</f>
        <v>7</v>
      </c>
      <c r="H6" s="23">
        <f>[3]Evaluation!T10</f>
        <v>7</v>
      </c>
      <c r="I6" s="23">
        <f>[3]Evaluation!Q10</f>
        <v>7</v>
      </c>
      <c r="J6" s="23">
        <f>[3]Evaluation!T10</f>
        <v>7</v>
      </c>
      <c r="K6" s="23">
        <f>[3]Evaluation!W10</f>
        <v>7</v>
      </c>
      <c r="L6" s="24">
        <f t="shared" si="0"/>
        <v>42</v>
      </c>
    </row>
  </sheetData>
  <mergeCells count="5">
    <mergeCell ref="E1:L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E19" sqref="E19"/>
    </sheetView>
  </sheetViews>
  <sheetFormatPr defaultRowHeight="12.75" x14ac:dyDescent="0.2"/>
  <cols>
    <col min="1" max="4" width="9.140625" style="19"/>
    <col min="5" max="6" width="9" style="19" bestFit="1" customWidth="1"/>
    <col min="7" max="11" width="9" style="19" customWidth="1"/>
    <col min="12" max="12" width="6.5703125" style="19" bestFit="1" customWidth="1"/>
    <col min="13" max="16384" width="9.140625" style="19"/>
  </cols>
  <sheetData>
    <row r="1" spans="1:12" ht="15.75" x14ac:dyDescent="0.25">
      <c r="A1" s="18" t="s">
        <v>7</v>
      </c>
      <c r="B1" s="18"/>
      <c r="C1" s="18"/>
      <c r="D1" s="18"/>
      <c r="E1" s="31" t="s">
        <v>34</v>
      </c>
      <c r="F1" s="31"/>
      <c r="G1" s="31"/>
      <c r="H1" s="31"/>
      <c r="I1" s="31"/>
      <c r="J1" s="31"/>
      <c r="K1" s="31"/>
      <c r="L1" s="31"/>
    </row>
    <row r="2" spans="1:12" ht="15.75" x14ac:dyDescent="0.25">
      <c r="A2" s="18"/>
      <c r="B2" s="20"/>
    </row>
    <row r="3" spans="1:12" x14ac:dyDescent="0.2">
      <c r="A3" s="32" t="s">
        <v>8</v>
      </c>
      <c r="B3" s="32"/>
      <c r="C3" s="32"/>
      <c r="D3" s="32"/>
      <c r="E3" s="21" t="s">
        <v>9</v>
      </c>
      <c r="F3" s="21" t="s">
        <v>10</v>
      </c>
      <c r="G3" s="21" t="s">
        <v>11</v>
      </c>
      <c r="H3" s="21" t="s">
        <v>15</v>
      </c>
      <c r="I3" s="21" t="s">
        <v>16</v>
      </c>
      <c r="J3" s="21" t="s">
        <v>17</v>
      </c>
      <c r="K3" s="21" t="s">
        <v>18</v>
      </c>
      <c r="L3" s="22" t="s">
        <v>12</v>
      </c>
    </row>
    <row r="4" spans="1:12" x14ac:dyDescent="0.2">
      <c r="A4" s="33" t="str">
        <f>'[4]ITB Submittal'!A4</f>
        <v>Capture-It Unlimited</v>
      </c>
      <c r="B4" s="33"/>
      <c r="C4" s="33"/>
      <c r="D4" s="33"/>
      <c r="E4" s="23"/>
      <c r="F4" s="23">
        <f>[4]Evaluation!H8</f>
        <v>10</v>
      </c>
      <c r="G4" s="23">
        <f>[4]Evaluation!K8</f>
        <v>10</v>
      </c>
      <c r="H4" s="23">
        <f>[4]Evaluation!T8</f>
        <v>10</v>
      </c>
      <c r="I4" s="23">
        <f>[4]Evaluation!Q8</f>
        <v>10</v>
      </c>
      <c r="J4" s="23">
        <f>[4]Evaluation!T8</f>
        <v>10</v>
      </c>
      <c r="K4" s="23">
        <f>[4]Evaluation!W8</f>
        <v>10</v>
      </c>
      <c r="L4" s="24">
        <f>SUM(E4:K4)</f>
        <v>60</v>
      </c>
    </row>
    <row r="5" spans="1:12" x14ac:dyDescent="0.2">
      <c r="A5" s="33" t="str">
        <f>'[4]ITB Submittal'!A5</f>
        <v>Ryan Capehart</v>
      </c>
      <c r="B5" s="33"/>
      <c r="C5" s="33"/>
      <c r="D5" s="33"/>
      <c r="E5" s="23"/>
      <c r="F5" s="23">
        <f>[4]Evaluation!H9</f>
        <v>10</v>
      </c>
      <c r="G5" s="23">
        <f>[4]Evaluation!K9</f>
        <v>10</v>
      </c>
      <c r="H5" s="23">
        <f>[4]Evaluation!T9</f>
        <v>10</v>
      </c>
      <c r="I5" s="23">
        <f>[4]Evaluation!Q9</f>
        <v>10</v>
      </c>
      <c r="J5" s="23">
        <f>[4]Evaluation!T9</f>
        <v>10</v>
      </c>
      <c r="K5" s="23">
        <f>[4]Evaluation!W9</f>
        <v>10</v>
      </c>
      <c r="L5" s="24">
        <f t="shared" ref="L5:L6" si="0">SUM(E5:K5)</f>
        <v>60</v>
      </c>
    </row>
    <row r="6" spans="1:12" x14ac:dyDescent="0.2">
      <c r="A6" s="33" t="str">
        <f>'[4]ITB Submittal'!A6</f>
        <v>Sign Language Accessible Interpreters</v>
      </c>
      <c r="B6" s="33"/>
      <c r="C6" s="33"/>
      <c r="D6" s="33"/>
      <c r="E6" s="23"/>
      <c r="F6" s="23">
        <f>[4]Evaluation!H10</f>
        <v>10</v>
      </c>
      <c r="G6" s="23">
        <f>[4]Evaluation!K10</f>
        <v>8</v>
      </c>
      <c r="H6" s="23">
        <f>[4]Evaluation!T10</f>
        <v>10</v>
      </c>
      <c r="I6" s="23">
        <f>[4]Evaluation!Q10</f>
        <v>10</v>
      </c>
      <c r="J6" s="23">
        <f>[4]Evaluation!T10</f>
        <v>10</v>
      </c>
      <c r="K6" s="23">
        <f>[4]Evaluation!W10</f>
        <v>10</v>
      </c>
      <c r="L6" s="24">
        <f t="shared" si="0"/>
        <v>58</v>
      </c>
    </row>
  </sheetData>
  <mergeCells count="5">
    <mergeCell ref="E1:L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D13" sqref="D13"/>
    </sheetView>
  </sheetViews>
  <sheetFormatPr defaultRowHeight="12.75" x14ac:dyDescent="0.2"/>
  <cols>
    <col min="1" max="4" width="9.140625" style="19"/>
    <col min="5" max="6" width="9" style="19" bestFit="1" customWidth="1"/>
    <col min="7" max="11" width="9" style="19" customWidth="1"/>
    <col min="12" max="12" width="6.5703125" style="19" bestFit="1" customWidth="1"/>
    <col min="13" max="16384" width="9.140625" style="19"/>
  </cols>
  <sheetData>
    <row r="1" spans="1:12" ht="15.75" x14ac:dyDescent="0.25">
      <c r="A1" s="18" t="s">
        <v>7</v>
      </c>
      <c r="B1" s="18"/>
      <c r="C1" s="18"/>
      <c r="D1" s="18"/>
      <c r="E1" s="31" t="s">
        <v>35</v>
      </c>
      <c r="F1" s="31"/>
      <c r="G1" s="31"/>
      <c r="H1" s="31"/>
      <c r="I1" s="31"/>
      <c r="J1" s="31"/>
      <c r="K1" s="31"/>
      <c r="L1" s="31"/>
    </row>
    <row r="2" spans="1:12" ht="15.75" x14ac:dyDescent="0.25">
      <c r="A2" s="18"/>
      <c r="B2" s="20"/>
    </row>
    <row r="3" spans="1:12" x14ac:dyDescent="0.2">
      <c r="A3" s="32" t="s">
        <v>8</v>
      </c>
      <c r="B3" s="32"/>
      <c r="C3" s="32"/>
      <c r="D3" s="32"/>
      <c r="E3" s="21" t="s">
        <v>9</v>
      </c>
      <c r="F3" s="21" t="s">
        <v>10</v>
      </c>
      <c r="G3" s="21" t="s">
        <v>11</v>
      </c>
      <c r="H3" s="21" t="s">
        <v>15</v>
      </c>
      <c r="I3" s="21" t="s">
        <v>16</v>
      </c>
      <c r="J3" s="21" t="s">
        <v>17</v>
      </c>
      <c r="K3" s="21" t="s">
        <v>18</v>
      </c>
      <c r="L3" s="22" t="s">
        <v>12</v>
      </c>
    </row>
    <row r="4" spans="1:12" x14ac:dyDescent="0.2">
      <c r="A4" s="33" t="str">
        <f>'[5]ITB Submittal'!A4</f>
        <v>Capture-It Unlimited</v>
      </c>
      <c r="B4" s="33"/>
      <c r="C4" s="33"/>
      <c r="D4" s="33"/>
      <c r="E4" s="23"/>
      <c r="F4" s="23">
        <f>[5]Evaluation!H8</f>
        <v>8</v>
      </c>
      <c r="G4" s="23">
        <f>[5]Evaluation!K8</f>
        <v>8</v>
      </c>
      <c r="H4" s="23">
        <f>[5]Evaluation!T8</f>
        <v>10</v>
      </c>
      <c r="I4" s="23">
        <f>[5]Evaluation!Q8</f>
        <v>8</v>
      </c>
      <c r="J4" s="23">
        <f>[5]Evaluation!T8</f>
        <v>10</v>
      </c>
      <c r="K4" s="23">
        <f>[5]Evaluation!W8</f>
        <v>10</v>
      </c>
      <c r="L4" s="24">
        <f>SUM(E4:K4)</f>
        <v>54</v>
      </c>
    </row>
    <row r="5" spans="1:12" x14ac:dyDescent="0.2">
      <c r="A5" s="33" t="str">
        <f>'[5]ITB Submittal'!A5</f>
        <v>Ryan Capehart</v>
      </c>
      <c r="B5" s="33"/>
      <c r="C5" s="33"/>
      <c r="D5" s="33"/>
      <c r="E5" s="23"/>
      <c r="F5" s="23">
        <f>[5]Evaluation!H9</f>
        <v>8</v>
      </c>
      <c r="G5" s="23">
        <f>[5]Evaluation!K9</f>
        <v>8.4</v>
      </c>
      <c r="H5" s="23">
        <f>[5]Evaluation!T9</f>
        <v>6</v>
      </c>
      <c r="I5" s="23">
        <f>[5]Evaluation!Q9</f>
        <v>8</v>
      </c>
      <c r="J5" s="23">
        <f>[5]Evaluation!T9</f>
        <v>6</v>
      </c>
      <c r="K5" s="23">
        <f>[5]Evaluation!W9</f>
        <v>10</v>
      </c>
      <c r="L5" s="24">
        <f t="shared" ref="L5:L6" si="0">SUM(E5:K5)</f>
        <v>46.4</v>
      </c>
    </row>
    <row r="6" spans="1:12" x14ac:dyDescent="0.2">
      <c r="A6" s="33" t="str">
        <f>'[5]ITB Submittal'!A6</f>
        <v>Sign Language Accessible Interpreters</v>
      </c>
      <c r="B6" s="33"/>
      <c r="C6" s="33"/>
      <c r="D6" s="33"/>
      <c r="E6" s="23"/>
      <c r="F6" s="23">
        <f>[5]Evaluation!H10</f>
        <v>8</v>
      </c>
      <c r="G6" s="23">
        <f>[5]Evaluation!K10</f>
        <v>9</v>
      </c>
      <c r="H6" s="23">
        <f>[5]Evaluation!T10</f>
        <v>10</v>
      </c>
      <c r="I6" s="23">
        <f>[5]Evaluation!Q10</f>
        <v>8</v>
      </c>
      <c r="J6" s="23">
        <f>[5]Evaluation!T10</f>
        <v>10</v>
      </c>
      <c r="K6" s="23">
        <f>[5]Evaluation!W10</f>
        <v>10</v>
      </c>
      <c r="L6" s="24">
        <f t="shared" si="0"/>
        <v>55</v>
      </c>
    </row>
  </sheetData>
  <mergeCells count="5">
    <mergeCell ref="E1:L1"/>
    <mergeCell ref="A3:D3"/>
    <mergeCell ref="A4:D4"/>
    <mergeCell ref="A5:D5"/>
    <mergeCell ref="A6:D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B14" sqref="B14"/>
    </sheetView>
  </sheetViews>
  <sheetFormatPr defaultRowHeight="15" x14ac:dyDescent="0.2"/>
  <cols>
    <col min="1" max="1" width="42.5703125" style="1" customWidth="1"/>
    <col min="2" max="2" width="9.28515625" style="1" customWidth="1"/>
    <col min="3" max="3" width="7.5703125" style="16" customWidth="1"/>
    <col min="4" max="6" width="7.5703125" style="1" customWidth="1"/>
    <col min="7" max="7" width="14" style="1" customWidth="1"/>
    <col min="8" max="8" width="10.42578125" style="1" bestFit="1" customWidth="1"/>
    <col min="9" max="9" width="7.5703125" style="1" customWidth="1"/>
    <col min="10" max="10" width="10.42578125" style="1" bestFit="1" customWidth="1"/>
    <col min="11" max="12" width="14.85546875" style="1" customWidth="1"/>
    <col min="13" max="16384" width="9.140625" style="1"/>
  </cols>
  <sheetData>
    <row r="1" spans="1:10" ht="15.75" x14ac:dyDescent="0.25">
      <c r="A1" s="34" t="s">
        <v>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6.25" customHeight="1" x14ac:dyDescent="0.2">
      <c r="A2" s="35" t="s">
        <v>14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5.75" thickBot="1" x14ac:dyDescent="0.25">
      <c r="G3" s="2"/>
      <c r="H3" s="2"/>
      <c r="I3" s="2"/>
      <c r="J3" s="2"/>
    </row>
    <row r="4" spans="1:10" s="7" customFormat="1" ht="124.5" customHeight="1" thickBot="1" x14ac:dyDescent="0.25">
      <c r="A4" s="3" t="s">
        <v>0</v>
      </c>
      <c r="B4" s="4" t="str">
        <f>'1'!E1</f>
        <v>Evaluation 1</v>
      </c>
      <c r="C4" s="4" t="str">
        <f>'2'!E1</f>
        <v>Evaluation 2</v>
      </c>
      <c r="D4" s="4" t="str">
        <f>'3'!E1</f>
        <v>Evaluation 3</v>
      </c>
      <c r="E4" s="4" t="str">
        <f>'4'!E1</f>
        <v>Evaluation 4</v>
      </c>
      <c r="F4" s="4" t="str">
        <f>'5'!E1</f>
        <v>Evaluation 5</v>
      </c>
      <c r="G4" s="5" t="s">
        <v>3</v>
      </c>
      <c r="H4" s="6" t="s">
        <v>1</v>
      </c>
    </row>
    <row r="5" spans="1:10" ht="16.5" customHeight="1" x14ac:dyDescent="0.2">
      <c r="A5" s="8" t="str">
        <f>'1'!A4</f>
        <v>Capture-It Unlimited</v>
      </c>
      <c r="B5" s="9">
        <f>SUM('1'!F4:K4)</f>
        <v>42</v>
      </c>
      <c r="C5" s="9">
        <f>SUM('2'!F4:K4)</f>
        <v>60</v>
      </c>
      <c r="D5" s="9">
        <f>SUM('3'!F4:K4)</f>
        <v>42</v>
      </c>
      <c r="E5" s="9">
        <f>SUM('4'!F4:K4)</f>
        <v>60</v>
      </c>
      <c r="F5" s="9">
        <f>SUM('5'!F4:K4)</f>
        <v>54</v>
      </c>
      <c r="G5" s="9">
        <f>AVERAGE(B5:F5)</f>
        <v>51.6</v>
      </c>
      <c r="H5" s="10">
        <f>RANK(G5,$G$5:$G$7,0)</f>
        <v>1</v>
      </c>
    </row>
    <row r="6" spans="1:10" ht="16.5" customHeight="1" x14ac:dyDescent="0.2">
      <c r="A6" s="8" t="str">
        <f>'1'!A5</f>
        <v>Ryan Capehart</v>
      </c>
      <c r="B6" s="9">
        <f>SUM('1'!F5:K5)</f>
        <v>42</v>
      </c>
      <c r="C6" s="9">
        <f>SUM('2'!F5:K5)</f>
        <v>60</v>
      </c>
      <c r="D6" s="9">
        <f>SUM('3'!F5:K5)</f>
        <v>42</v>
      </c>
      <c r="E6" s="9">
        <f>SUM('4'!F5:K5)</f>
        <v>60</v>
      </c>
      <c r="F6" s="9">
        <f>SUM('5'!F5:K5)</f>
        <v>46.4</v>
      </c>
      <c r="G6" s="9">
        <f>AVERAGE(B6:F6)</f>
        <v>50.08</v>
      </c>
      <c r="H6" s="10">
        <f>RANK(G6,$G$5:$G$7,0)</f>
        <v>2</v>
      </c>
    </row>
    <row r="7" spans="1:10" x14ac:dyDescent="0.2">
      <c r="A7" s="8" t="str">
        <f>'1'!A6</f>
        <v>Sign Language Accessible Interpreters</v>
      </c>
      <c r="B7" s="9">
        <f>SUM('1'!F6:K6)</f>
        <v>42</v>
      </c>
      <c r="C7" s="9">
        <f>SUM('2'!F6:K6)</f>
        <v>52</v>
      </c>
      <c r="D7" s="9">
        <f>SUM('3'!F6:K6)</f>
        <v>42</v>
      </c>
      <c r="E7" s="9">
        <f>SUM('4'!F6:K6)</f>
        <v>58</v>
      </c>
      <c r="F7" s="9">
        <f>SUM('5'!F6:K6)</f>
        <v>55</v>
      </c>
      <c r="G7" s="9">
        <f>AVERAGE(B7:F7)</f>
        <v>49.8</v>
      </c>
      <c r="H7" s="10">
        <f>RANK(G7,$G$5:$G$7,0)</f>
        <v>3</v>
      </c>
    </row>
  </sheetData>
  <mergeCells count="2">
    <mergeCell ref="A1:J1"/>
    <mergeCell ref="A2:J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4" workbookViewId="0">
      <selection activeCell="D33" sqref="D33"/>
    </sheetView>
  </sheetViews>
  <sheetFormatPr defaultRowHeight="15" x14ac:dyDescent="0.2"/>
  <cols>
    <col min="1" max="1" width="42.5703125" style="1" customWidth="1"/>
    <col min="2" max="2" width="19.42578125" style="1" customWidth="1"/>
    <col min="3" max="3" width="14" style="1" customWidth="1"/>
    <col min="4" max="4" width="10.42578125" style="1" bestFit="1" customWidth="1"/>
    <col min="5" max="5" width="7.5703125" style="1" customWidth="1"/>
    <col min="6" max="6" width="10.42578125" style="1" bestFit="1" customWidth="1"/>
    <col min="7" max="8" width="14.85546875" style="1" customWidth="1"/>
    <col min="9" max="16384" width="9.140625" style="1"/>
  </cols>
  <sheetData>
    <row r="1" spans="1:6" ht="15.75" x14ac:dyDescent="0.25">
      <c r="A1" s="34" t="s">
        <v>2</v>
      </c>
      <c r="B1" s="34"/>
      <c r="C1" s="34"/>
      <c r="D1" s="34"/>
      <c r="E1" s="34"/>
      <c r="F1" s="34"/>
    </row>
    <row r="2" spans="1:6" ht="26.25" customHeight="1" x14ac:dyDescent="0.2">
      <c r="A2" s="35" t="str">
        <f>Technical!A2</f>
        <v>ITB730-17137 Captionist Services</v>
      </c>
      <c r="B2" s="35"/>
      <c r="C2" s="35"/>
      <c r="D2" s="35"/>
      <c r="E2" s="35"/>
      <c r="F2" s="35"/>
    </row>
    <row r="3" spans="1:6" ht="15.75" thickBot="1" x14ac:dyDescent="0.25">
      <c r="C3" s="2"/>
      <c r="D3" s="2"/>
      <c r="E3" s="2"/>
      <c r="F3" s="2"/>
    </row>
    <row r="4" spans="1:6" s="7" customFormat="1" ht="124.5" customHeight="1" thickBot="1" x14ac:dyDescent="0.25">
      <c r="A4" s="3" t="s">
        <v>0</v>
      </c>
      <c r="B4" s="4" t="s">
        <v>19</v>
      </c>
      <c r="C4" s="5" t="s">
        <v>4</v>
      </c>
      <c r="D4" s="6" t="s">
        <v>1</v>
      </c>
    </row>
    <row r="5" spans="1:6" x14ac:dyDescent="0.2">
      <c r="A5" s="8" t="str">
        <f>Technical!A5</f>
        <v>Capture-It Unlimited</v>
      </c>
      <c r="B5" s="9">
        <f>'Cost Calculation'!H2</f>
        <v>39.706896551724135</v>
      </c>
      <c r="C5" s="9">
        <f>AVERAGE(B5:B5)</f>
        <v>39.706896551724135</v>
      </c>
      <c r="D5" s="10">
        <f>RANK(C5,$C$5:$C$7,0)</f>
        <v>2</v>
      </c>
    </row>
    <row r="6" spans="1:6" x14ac:dyDescent="0.2">
      <c r="A6" s="8" t="str">
        <f>Technical!A6</f>
        <v>Ryan Capehart</v>
      </c>
      <c r="B6" s="9">
        <f>'Cost Calculation'!H3</f>
        <v>40</v>
      </c>
      <c r="C6" s="9">
        <f t="shared" ref="C6:C7" si="0">AVERAGE(B6:B6)</f>
        <v>40</v>
      </c>
      <c r="D6" s="10">
        <f>RANK(C6,$C$5:$C$7,0)</f>
        <v>1</v>
      </c>
    </row>
    <row r="7" spans="1:6" x14ac:dyDescent="0.2">
      <c r="A7" s="8" t="str">
        <f>Technical!A7</f>
        <v>Sign Language Accessible Interpreters</v>
      </c>
      <c r="B7" s="9">
        <f>'Cost Calculation'!H4</f>
        <v>39.556034482758619</v>
      </c>
      <c r="C7" s="9">
        <f t="shared" si="0"/>
        <v>39.556034482758619</v>
      </c>
      <c r="D7" s="10">
        <f>RANK(C7,$C$5:$C$7,0)</f>
        <v>3</v>
      </c>
    </row>
  </sheetData>
  <mergeCells count="2">
    <mergeCell ref="A1:F1"/>
    <mergeCell ref="A2:F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16"/>
  <sheetViews>
    <sheetView workbookViewId="0">
      <selection activeCell="C16" sqref="C16"/>
    </sheetView>
  </sheetViews>
  <sheetFormatPr defaultRowHeight="15" x14ac:dyDescent="0.2"/>
  <cols>
    <col min="1" max="1" width="42.5703125" style="1" customWidth="1"/>
    <col min="2" max="2" width="9.28515625" style="1" customWidth="1"/>
    <col min="3" max="6" width="7.5703125" style="1" customWidth="1"/>
    <col min="7" max="9" width="14" style="1" customWidth="1"/>
    <col min="10" max="10" width="10.42578125" style="1" bestFit="1" customWidth="1"/>
    <col min="11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34" t="s">
        <v>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26.25" customHeight="1" x14ac:dyDescent="0.2">
      <c r="A2" s="35" t="str">
        <f>Technical!A2</f>
        <v>ITB730-17137 Captionist Services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5.75" thickBot="1" x14ac:dyDescent="0.25">
      <c r="G3" s="2"/>
      <c r="H3" s="2"/>
      <c r="I3" s="2"/>
      <c r="J3" s="2"/>
      <c r="K3" s="2"/>
      <c r="L3" s="2"/>
    </row>
    <row r="4" spans="1:12" s="7" customFormat="1" ht="124.5" customHeight="1" thickBot="1" x14ac:dyDescent="0.25">
      <c r="A4" s="3" t="s">
        <v>0</v>
      </c>
      <c r="B4" s="4" t="str">
        <f>Technical!B4</f>
        <v>Evaluation 1</v>
      </c>
      <c r="C4" s="4" t="str">
        <f>Technical!C4</f>
        <v>Evaluation 2</v>
      </c>
      <c r="D4" s="4" t="str">
        <f>Technical!D4</f>
        <v>Evaluation 3</v>
      </c>
      <c r="E4" s="4" t="str">
        <f>Technical!E4</f>
        <v>Evaluation 4</v>
      </c>
      <c r="F4" s="4" t="str">
        <f>Technical!F4</f>
        <v>Evaluation 5</v>
      </c>
      <c r="G4" s="13" t="s">
        <v>5</v>
      </c>
      <c r="H4" s="14" t="s">
        <v>4</v>
      </c>
      <c r="I4" s="15" t="s">
        <v>6</v>
      </c>
      <c r="J4" s="12" t="s">
        <v>1</v>
      </c>
    </row>
    <row r="5" spans="1:12" ht="16.5" customHeight="1" x14ac:dyDescent="0.2">
      <c r="A5" s="8" t="str">
        <f>'Non-Technical'!A5</f>
        <v>Capture-It Unlimited</v>
      </c>
      <c r="B5" s="9">
        <f>Technical!B5</f>
        <v>42</v>
      </c>
      <c r="C5" s="9">
        <f>Technical!C5</f>
        <v>60</v>
      </c>
      <c r="D5" s="9">
        <f>Technical!D5</f>
        <v>42</v>
      </c>
      <c r="E5" s="9">
        <f>Technical!E5</f>
        <v>60</v>
      </c>
      <c r="F5" s="9">
        <f>Technical!F5</f>
        <v>54</v>
      </c>
      <c r="G5" s="9">
        <f>AVERAGE(B5:F5)</f>
        <v>51.6</v>
      </c>
      <c r="H5" s="11">
        <f>'Non-Technical'!C5</f>
        <v>39.706896551724135</v>
      </c>
      <c r="I5" s="11">
        <f>G5+H5</f>
        <v>91.306896551724137</v>
      </c>
      <c r="J5" s="10">
        <f>RANK(I5,$I$5:$I$7,0)</f>
        <v>1</v>
      </c>
    </row>
    <row r="6" spans="1:12" ht="16.5" customHeight="1" x14ac:dyDescent="0.2">
      <c r="A6" s="8" t="str">
        <f>'Non-Technical'!A6</f>
        <v>Ryan Capehart</v>
      </c>
      <c r="B6" s="9">
        <f>Technical!B6</f>
        <v>42</v>
      </c>
      <c r="C6" s="9">
        <f>Technical!C6</f>
        <v>60</v>
      </c>
      <c r="D6" s="9">
        <f>Technical!D6</f>
        <v>42</v>
      </c>
      <c r="E6" s="9">
        <f>Technical!E6</f>
        <v>60</v>
      </c>
      <c r="F6" s="9">
        <f>Technical!F6</f>
        <v>46.4</v>
      </c>
      <c r="G6" s="9">
        <f>AVERAGE(B6:F6)</f>
        <v>50.08</v>
      </c>
      <c r="H6" s="11">
        <f>'Non-Technical'!C6</f>
        <v>40</v>
      </c>
      <c r="I6" s="11">
        <f t="shared" ref="I6:I7" si="0">G6+H6</f>
        <v>90.08</v>
      </c>
      <c r="J6" s="10">
        <f>RANK(I6,$I$5:$I$7,0)</f>
        <v>2</v>
      </c>
    </row>
    <row r="7" spans="1:12" x14ac:dyDescent="0.2">
      <c r="A7" s="8" t="str">
        <f>'Non-Technical'!A7</f>
        <v>Sign Language Accessible Interpreters</v>
      </c>
      <c r="B7" s="9">
        <f>Technical!B7</f>
        <v>42</v>
      </c>
      <c r="C7" s="9">
        <f>Technical!C7</f>
        <v>52</v>
      </c>
      <c r="D7" s="9">
        <f>Technical!D7</f>
        <v>42</v>
      </c>
      <c r="E7" s="9">
        <f>Technical!E7</f>
        <v>58</v>
      </c>
      <c r="F7" s="9">
        <f>Technical!F7</f>
        <v>55</v>
      </c>
      <c r="G7" s="9">
        <f>AVERAGE(B7:F7)</f>
        <v>49.8</v>
      </c>
      <c r="H7" s="11">
        <f>'Non-Technical'!C7</f>
        <v>39.556034482758619</v>
      </c>
      <c r="I7" s="11">
        <f t="shared" si="0"/>
        <v>89.356034482758616</v>
      </c>
      <c r="J7" s="10">
        <f>RANK(I7,$I$5:$I$7,0)</f>
        <v>3</v>
      </c>
    </row>
    <row r="10" spans="1:12" x14ac:dyDescent="0.2">
      <c r="G10" s="2"/>
      <c r="H10" s="2"/>
      <c r="I10" s="2"/>
      <c r="J10" s="2"/>
    </row>
    <row r="11" spans="1:12" x14ac:dyDescent="0.2">
      <c r="G11" s="2"/>
      <c r="H11" s="2"/>
      <c r="I11" s="2"/>
      <c r="J11" s="2"/>
    </row>
    <row r="12" spans="1:12" x14ac:dyDescent="0.2">
      <c r="A12" s="17" t="s">
        <v>30</v>
      </c>
      <c r="G12" s="2"/>
      <c r="H12" s="2"/>
      <c r="I12" s="2"/>
      <c r="J12" s="2"/>
    </row>
    <row r="13" spans="1:12" x14ac:dyDescent="0.2">
      <c r="A13" s="16"/>
      <c r="G13" s="2"/>
      <c r="H13" s="2"/>
      <c r="I13" s="2"/>
      <c r="J13" s="2"/>
    </row>
    <row r="14" spans="1:12" x14ac:dyDescent="0.2">
      <c r="A14" s="17" t="s">
        <v>29</v>
      </c>
      <c r="G14" s="2"/>
      <c r="H14" s="2"/>
      <c r="I14" s="2"/>
      <c r="J14" s="2"/>
    </row>
    <row r="15" spans="1:12" x14ac:dyDescent="0.2">
      <c r="A15" s="36"/>
      <c r="G15" s="2"/>
      <c r="H15" s="2"/>
      <c r="I15" s="2"/>
      <c r="J15" s="2"/>
    </row>
    <row r="16" spans="1:12" x14ac:dyDescent="0.2">
      <c r="G16" s="2"/>
      <c r="H16" s="2"/>
      <c r="I16" s="2"/>
      <c r="J16" s="2"/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D1" workbookViewId="0">
      <selection activeCell="C23" sqref="C23"/>
    </sheetView>
  </sheetViews>
  <sheetFormatPr defaultRowHeight="12.75" x14ac:dyDescent="0.2"/>
  <cols>
    <col min="1" max="1" width="33.5703125" bestFit="1" customWidth="1"/>
    <col min="2" max="2" width="15.5703125" bestFit="1" customWidth="1"/>
    <col min="3" max="3" width="20.85546875" bestFit="1" customWidth="1"/>
    <col min="4" max="4" width="36.140625" bestFit="1" customWidth="1"/>
    <col min="5" max="5" width="41.42578125" bestFit="1" customWidth="1"/>
    <col min="7" max="7" width="39" bestFit="1" customWidth="1"/>
    <col min="8" max="8" width="10" bestFit="1" customWidth="1"/>
  </cols>
  <sheetData>
    <row r="1" spans="1:8" x14ac:dyDescent="0.2">
      <c r="B1" s="25" t="s">
        <v>23</v>
      </c>
      <c r="C1" s="26" t="s">
        <v>24</v>
      </c>
      <c r="D1" s="25" t="s">
        <v>25</v>
      </c>
      <c r="E1" s="25" t="s">
        <v>26</v>
      </c>
      <c r="F1" s="25" t="s">
        <v>27</v>
      </c>
      <c r="G1" s="29" t="s">
        <v>13</v>
      </c>
      <c r="H1" s="25" t="s">
        <v>28</v>
      </c>
    </row>
    <row r="2" spans="1:8" x14ac:dyDescent="0.2">
      <c r="A2" t="s">
        <v>20</v>
      </c>
      <c r="B2" s="27">
        <v>75</v>
      </c>
      <c r="C2" s="27">
        <v>75</v>
      </c>
      <c r="D2" s="27">
        <v>75</v>
      </c>
      <c r="E2" s="27">
        <v>75</v>
      </c>
      <c r="F2" s="27">
        <f>AVERAGE(B2:E2)</f>
        <v>75</v>
      </c>
      <c r="G2" s="27">
        <f>F2-$F$3</f>
        <v>17</v>
      </c>
      <c r="H2" s="30">
        <f>ABS(40-(G2/$F$3))</f>
        <v>39.706896551724135</v>
      </c>
    </row>
    <row r="3" spans="1:8" x14ac:dyDescent="0.2">
      <c r="A3" t="s">
        <v>21</v>
      </c>
      <c r="B3" s="28">
        <v>50.5</v>
      </c>
      <c r="C3" s="28">
        <v>60.5</v>
      </c>
      <c r="D3" s="28">
        <v>60.5</v>
      </c>
      <c r="E3" s="28">
        <v>60.5</v>
      </c>
      <c r="F3" s="27">
        <f t="shared" ref="F3:F4" si="0">AVERAGE(B3:E3)</f>
        <v>58</v>
      </c>
      <c r="G3" s="27">
        <f>F3-$F$3</f>
        <v>0</v>
      </c>
      <c r="H3" s="30">
        <f>ABS(40-(G3/$F$3))</f>
        <v>40</v>
      </c>
    </row>
    <row r="4" spans="1:8" x14ac:dyDescent="0.2">
      <c r="A4" t="s">
        <v>22</v>
      </c>
      <c r="B4" s="27">
        <v>80</v>
      </c>
      <c r="C4" s="27">
        <v>85</v>
      </c>
      <c r="D4" s="27">
        <v>85</v>
      </c>
      <c r="E4" s="27">
        <v>85</v>
      </c>
      <c r="F4" s="27">
        <f t="shared" si="0"/>
        <v>83.75</v>
      </c>
      <c r="G4" s="27">
        <f>F4-$F$3</f>
        <v>25.75</v>
      </c>
      <c r="H4" s="30">
        <f>ABS(40-(G4/$F$3))</f>
        <v>39.556034482758619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Technical</vt:lpstr>
      <vt:lpstr>Non-Technical</vt:lpstr>
      <vt:lpstr>Summary</vt:lpstr>
      <vt:lpstr>Cost Calculation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2017-10-20T15:01:48Z</dcterms:modified>
</cp:coreProperties>
</file>