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6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4" r:id="rId6"/>
    <sheet name="Technical" sheetId="1" r:id="rId7"/>
    <sheet name="Non-Technical" sheetId="6" r:id="rId8"/>
    <sheet name="Summary" sheetId="7" r:id="rId9"/>
    <sheet name="Evaluation" sheetId="11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AF9" i="11" l="1"/>
  <c r="AC9" i="11"/>
  <c r="Z9" i="11"/>
  <c r="W9" i="11"/>
  <c r="T9" i="11"/>
  <c r="Q9" i="11"/>
  <c r="N9" i="11"/>
  <c r="K9" i="11"/>
  <c r="AG9" i="11" s="1"/>
  <c r="H9" i="11"/>
  <c r="E9" i="11"/>
  <c r="B9" i="11"/>
  <c r="AF8" i="11"/>
  <c r="AC8" i="11"/>
  <c r="Z8" i="11"/>
  <c r="W8" i="11"/>
  <c r="T8" i="11"/>
  <c r="Q8" i="11"/>
  <c r="N8" i="11"/>
  <c r="AG8" i="11" s="1"/>
  <c r="K8" i="11"/>
  <c r="H8" i="11"/>
  <c r="E8" i="11"/>
  <c r="B8" i="11"/>
  <c r="E1" i="11"/>
  <c r="O5" i="4" l="1"/>
  <c r="O4" i="4"/>
  <c r="G4" i="7" l="1"/>
  <c r="B6" i="1"/>
  <c r="C6" i="1"/>
  <c r="D6" i="1"/>
  <c r="E6" i="1"/>
  <c r="F6" i="1"/>
  <c r="G6" i="1"/>
  <c r="G5" i="1"/>
  <c r="F5" i="1"/>
  <c r="E5" i="1"/>
  <c r="D5" i="1"/>
  <c r="C5" i="1"/>
  <c r="B5" i="1"/>
  <c r="C4" i="7"/>
  <c r="D4" i="7"/>
  <c r="E4" i="7"/>
  <c r="F4" i="7"/>
  <c r="H6" i="1" l="1"/>
  <c r="A2" i="7"/>
  <c r="A2" i="6"/>
  <c r="B6" i="6" l="1"/>
  <c r="B5" i="6"/>
  <c r="B4" i="7" l="1"/>
  <c r="F6" i="7" l="1"/>
  <c r="F5" i="7"/>
  <c r="E6" i="7" l="1"/>
  <c r="E5" i="7"/>
  <c r="C6" i="6" l="1"/>
  <c r="I6" i="7" s="1"/>
  <c r="C5" i="6"/>
  <c r="I5" i="7" s="1"/>
  <c r="A6" i="7"/>
  <c r="A5" i="7"/>
  <c r="A6" i="6"/>
  <c r="A5" i="6"/>
  <c r="D5" i="6" l="1"/>
  <c r="D6" i="6" l="1"/>
  <c r="G6" i="7"/>
  <c r="G5" i="7"/>
  <c r="D6" i="7"/>
  <c r="D5" i="7"/>
  <c r="C6" i="7"/>
  <c r="C5" i="7"/>
  <c r="B6" i="7"/>
  <c r="B5" i="7"/>
  <c r="A6" i="1"/>
  <c r="A5" i="1"/>
  <c r="H5" i="7" l="1"/>
  <c r="J5" i="7" s="1"/>
  <c r="H6" i="7"/>
  <c r="J6" i="7" s="1"/>
  <c r="H5" i="1"/>
  <c r="K5" i="7" l="1"/>
  <c r="K6" i="7"/>
  <c r="I6" i="1"/>
  <c r="I5" i="1"/>
</calcChain>
</file>

<file path=xl/sharedStrings.xml><?xml version="1.0" encoding="utf-8"?>
<sst xmlns="http://schemas.openxmlformats.org/spreadsheetml/2006/main" count="177" uniqueCount="58">
  <si>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</si>
  <si>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</si>
  <si>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</si>
  <si>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</si>
  <si>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</si>
  <si>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</si>
  <si>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</si>
  <si>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</si>
  <si>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</si>
  <si>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</si>
  <si>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</si>
  <si>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</si>
  <si>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</si>
  <si>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</si>
  <si>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</si>
  <si>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</si>
  <si>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</si>
  <si>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</si>
  <si>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</si>
  <si>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</si>
  <si>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</si>
  <si>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5</t>
  </si>
  <si>
    <t>Criteria 6</t>
  </si>
  <si>
    <t>Criteria 7</t>
  </si>
  <si>
    <t>Criteria 8</t>
  </si>
  <si>
    <t>Criteria 9</t>
  </si>
  <si>
    <t>Criteria 10</t>
  </si>
  <si>
    <t>AlteraMed Group</t>
  </si>
  <si>
    <t>Compulink Business Systems</t>
  </si>
  <si>
    <t>RFP730-17115 Revenue Cycle Management</t>
  </si>
  <si>
    <t>RESPONDENT EVALUATION MATRIX</t>
  </si>
  <si>
    <t>Evaluator Name:</t>
  </si>
  <si>
    <t>Name</t>
  </si>
  <si>
    <t xml:space="preserve">Criteria 1 </t>
  </si>
  <si>
    <r>
      <t xml:space="preserve">Cost of Services
</t>
    </r>
    <r>
      <rPr>
        <b/>
        <sz val="10"/>
        <color rgb="FFFF0000"/>
        <rFont val="Calibri"/>
        <family val="2"/>
        <scheme val="minor"/>
      </rPr>
      <t>**DO NOT EVALUATE COST.  ONLY Evaluator 6 WILL EVALUATE**</t>
    </r>
  </si>
  <si>
    <t>Revenue Cycle Management processes</t>
  </si>
  <si>
    <t>Experience in eye care practices</t>
  </si>
  <si>
    <t>Experience working with State of Texas institutions</t>
  </si>
  <si>
    <t>Provide credentialing services</t>
  </si>
  <si>
    <t>Provide insurance verification and pre-authorization for insurance</t>
  </si>
  <si>
    <t>Security and HIPAA compliance</t>
  </si>
  <si>
    <t>Reporting capabilities</t>
  </si>
  <si>
    <t>Transition from current business operations to new operations</t>
  </si>
  <si>
    <t>Ability to provide on-site staffing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</si>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</sst>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3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4" borderId="7" applyNumberFormat="0" applyFont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16" fillId="4" borderId="7" applyNumberFormat="0" applyFont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4" borderId="7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5" fillId="4" borderId="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14" fillId="0" borderId="0" xfId="0" applyFont="1"/>
    <xf numFmtId="0" fontId="14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4" fontId="14" fillId="0" borderId="5" xfId="0" applyNumberFormat="1" applyFont="1" applyBorder="1"/>
    <xf numFmtId="0" fontId="14" fillId="3" borderId="6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34" fillId="0" borderId="2" xfId="0" applyFont="1" applyBorder="1" applyAlignment="1">
      <alignment horizontal="center" vertical="center" wrapText="1"/>
    </xf>
    <xf numFmtId="4" fontId="35" fillId="0" borderId="5" xfId="0" applyNumberFormat="1" applyFont="1" applyBorder="1"/>
    <xf numFmtId="0" fontId="37" fillId="3" borderId="16" xfId="108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108" applyFont="1" applyBorder="1" applyAlignment="1">
      <alignment horizontal="center"/>
    </xf>
    <xf numFmtId="0" fontId="37" fillId="3" borderId="16" xfId="108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108" applyFont="1" applyBorder="1" applyAlignment="1">
      <alignment horizontal="center"/>
    </xf>
    <xf numFmtId="0" fontId="37" fillId="3" borderId="16" xfId="108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108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textRotation="90" wrapText="1"/>
    </xf>
    <xf numFmtId="4" fontId="14" fillId="0" borderId="5" xfId="0" applyNumberFormat="1" applyFont="1" applyBorder="1"/>
    <xf numFmtId="0" fontId="34" fillId="0" borderId="2" xfId="0" applyFont="1" applyFill="1" applyBorder="1" applyAlignment="1">
      <alignment horizontal="center" vertical="center" textRotation="90" wrapText="1"/>
    </xf>
    <xf numFmtId="0" fontId="37" fillId="3" borderId="16" xfId="108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108" applyFont="1" applyBorder="1" applyAlignment="1">
      <alignment horizontal="center"/>
    </xf>
    <xf numFmtId="0" fontId="37" fillId="3" borderId="16" xfId="108" applyFont="1" applyFill="1" applyBorder="1" applyAlignment="1">
      <alignment horizontal="center"/>
    </xf>
    <xf numFmtId="0" fontId="36" fillId="0" borderId="16" xfId="108" applyFont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7" fillId="3" borderId="16" xfId="110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110" applyFont="1" applyBorder="1" applyAlignment="1">
      <alignment horizontal="center"/>
    </xf>
    <xf numFmtId="0" fontId="13" fillId="0" borderId="0" xfId="0" applyFont="1" applyAlignment="1"/>
    <xf numFmtId="0" fontId="39" fillId="0" borderId="0" xfId="0" applyFont="1"/>
    <xf numFmtId="0" fontId="41" fillId="0" borderId="0" xfId="112" applyFont="1"/>
    <xf numFmtId="0" fontId="37" fillId="3" borderId="21" xfId="112" applyFont="1" applyFill="1" applyBorder="1" applyAlignment="1">
      <alignment horizontal="center" vertical="center"/>
    </xf>
    <xf numFmtId="0" fontId="37" fillId="0" borderId="0" xfId="112" applyFont="1" applyAlignment="1">
      <alignment horizontal="center"/>
    </xf>
    <xf numFmtId="0" fontId="36" fillId="27" borderId="22" xfId="112" applyFont="1" applyFill="1" applyBorder="1" applyAlignment="1">
      <alignment horizontal="center"/>
    </xf>
    <xf numFmtId="0" fontId="36" fillId="0" borderId="23" xfId="112" applyFont="1" applyFill="1" applyBorder="1" applyAlignment="1">
      <alignment horizontal="center"/>
    </xf>
    <xf numFmtId="0" fontId="36" fillId="28" borderId="24" xfId="112" applyFont="1" applyFill="1" applyBorder="1" applyAlignment="1">
      <alignment horizontal="center"/>
    </xf>
    <xf numFmtId="0" fontId="37" fillId="27" borderId="22" xfId="112" applyFont="1" applyFill="1" applyBorder="1" applyAlignment="1">
      <alignment horizontal="center"/>
    </xf>
    <xf numFmtId="0" fontId="37" fillId="0" borderId="23" xfId="112" applyFont="1" applyFill="1" applyBorder="1" applyAlignment="1">
      <alignment horizontal="center"/>
    </xf>
    <xf numFmtId="0" fontId="37" fillId="28" borderId="24" xfId="112" applyFont="1" applyFill="1" applyBorder="1" applyAlignment="1">
      <alignment horizontal="center"/>
    </xf>
    <xf numFmtId="0" fontId="41" fillId="0" borderId="25" xfId="112" applyFont="1" applyBorder="1" applyAlignment="1">
      <alignment horizontal="center"/>
    </xf>
    <xf numFmtId="0" fontId="15" fillId="0" borderId="26" xfId="88" applyFont="1" applyFill="1" applyBorder="1" applyAlignment="1">
      <alignment horizontal="center"/>
    </xf>
    <xf numFmtId="0" fontId="38" fillId="27" borderId="27" xfId="112" applyFont="1" applyFill="1" applyBorder="1" applyAlignment="1">
      <alignment horizontal="center"/>
    </xf>
    <xf numFmtId="0" fontId="38" fillId="0" borderId="28" xfId="112" applyFont="1" applyFill="1" applyBorder="1" applyAlignment="1">
      <alignment horizontal="center"/>
    </xf>
    <xf numFmtId="0" fontId="38" fillId="28" borderId="6" xfId="112" applyFont="1" applyFill="1" applyBorder="1" applyAlignment="1">
      <alignment horizontal="center"/>
    </xf>
    <xf numFmtId="0" fontId="41" fillId="27" borderId="27" xfId="112" applyFont="1" applyFill="1" applyBorder="1" applyAlignment="1">
      <alignment horizontal="center"/>
    </xf>
    <xf numFmtId="0" fontId="41" fillId="0" borderId="28" xfId="112" applyFont="1" applyFill="1" applyBorder="1" applyAlignment="1">
      <alignment horizontal="center"/>
    </xf>
    <xf numFmtId="0" fontId="41" fillId="28" borderId="6" xfId="112" applyFont="1" applyFill="1" applyBorder="1" applyAlignment="1">
      <alignment horizontal="center"/>
    </xf>
    <xf numFmtId="0" fontId="41" fillId="3" borderId="25" xfId="112" applyFont="1" applyFill="1" applyBorder="1" applyAlignment="1">
      <alignment horizontal="center"/>
    </xf>
    <xf numFmtId="0" fontId="15" fillId="0" borderId="0" xfId="0" applyFont="1"/>
    <xf numFmtId="0" fontId="13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16" xfId="108" applyFont="1" applyBorder="1" applyAlignment="1">
      <alignment horizontal="center"/>
    </xf>
    <xf numFmtId="0" fontId="37" fillId="0" borderId="16" xfId="11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36" fillId="0" borderId="18" xfId="112" applyFont="1" applyFill="1" applyBorder="1" applyAlignment="1">
      <alignment horizontal="left" vertical="center" wrapText="1"/>
    </xf>
    <xf numFmtId="0" fontId="36" fillId="0" borderId="19" xfId="112" applyFont="1" applyFill="1" applyBorder="1" applyAlignment="1">
      <alignment horizontal="left" vertical="center" wrapText="1"/>
    </xf>
    <xf numFmtId="0" fontId="36" fillId="0" borderId="20" xfId="112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0" fontId="43" fillId="0" borderId="29" xfId="0" applyFont="1" applyBorder="1" applyAlignment="1">
      <alignment horizontal="center" vertical="top" wrapText="1"/>
    </xf>
    <xf numFmtId="0" fontId="43" fillId="2" borderId="30" xfId="0" applyFont="1" applyFill="1" applyBorder="1" applyAlignment="1">
      <alignment horizontal="center"/>
    </xf>
    <xf numFmtId="0" fontId="43" fillId="2" borderId="31" xfId="0" applyFont="1" applyFill="1" applyBorder="1" applyAlignment="1">
      <alignment horizontal="center"/>
    </xf>
    <xf numFmtId="0" fontId="43" fillId="2" borderId="32" xfId="0" applyFont="1" applyFill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39" fillId="26" borderId="0" xfId="0" applyFont="1" applyFill="1" applyBorder="1" applyAlignment="1">
      <alignment horizontal="center"/>
    </xf>
  </cellXfs>
  <cellStyles count="11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3 3" xfId="97"/>
    <cellStyle name="Normal 4" xfId="4"/>
    <cellStyle name="Normal 4 10" xfId="108"/>
    <cellStyle name="Normal 4 11" xfId="98"/>
    <cellStyle name="Normal 4 12" xfId="110"/>
    <cellStyle name="Normal 4 13" xfId="112"/>
    <cellStyle name="Normal 4 2" xfId="47"/>
    <cellStyle name="Normal 4 2 2" xfId="100"/>
    <cellStyle name="Normal 4 3" xfId="90"/>
    <cellStyle name="Normal 4 3 2" xfId="101"/>
    <cellStyle name="Normal 4 4" xfId="91"/>
    <cellStyle name="Normal 4 4 2" xfId="102"/>
    <cellStyle name="Normal 4 5" xfId="92"/>
    <cellStyle name="Normal 4 5 2" xfId="103"/>
    <cellStyle name="Normal 4 6" xfId="93"/>
    <cellStyle name="Normal 4 6 2" xfId="104"/>
    <cellStyle name="Normal 4 7" xfId="94"/>
    <cellStyle name="Normal 4 7 2" xfId="105"/>
    <cellStyle name="Normal 4 8" xfId="95"/>
    <cellStyle name="Normal 4 8 2" xfId="106"/>
    <cellStyle name="Normal 4 9" xfId="96"/>
    <cellStyle name="Normal 4 9 2" xfId="107"/>
    <cellStyle name="Normal 5" xfId="109"/>
    <cellStyle name="Normal 5 2" xfId="111"/>
    <cellStyle name="Note 2" xfId="5"/>
    <cellStyle name="Note 3" xfId="89"/>
    <cellStyle name="Note 4" xfId="42"/>
    <cellStyle name="Note 4 2" xfId="99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RFP730-17115%20Revenue%20Cycle%20Management/Evaluation%20Matrix%20RFP730-17115%20Revenue%20Cycle%20Manag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RFP730-17115 Revenue Cycle Management </v>
          </cell>
        </row>
      </sheetData>
      <sheetData sheetId="1">
        <row r="4">
          <cell r="A4" t="str">
            <v>AlteraMed Group</v>
          </cell>
        </row>
        <row r="5">
          <cell r="A5" t="str">
            <v>Compulink Business Systems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O4" sqref="O4"/>
    </sheetView>
  </sheetViews>
  <sheetFormatPr defaultRowHeight="12.75" x14ac:dyDescent="0.2"/>
  <sheetData>
    <row r="1" spans="1:15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5" ht="15.75" x14ac:dyDescent="0.25">
      <c r="A2" s="14"/>
      <c r="B2" s="13"/>
      <c r="C2" s="72"/>
      <c r="D2" s="72"/>
      <c r="E2" s="72"/>
      <c r="F2" s="72"/>
      <c r="G2" s="72"/>
      <c r="H2" s="13"/>
      <c r="I2" s="12"/>
    </row>
    <row r="3" spans="1:15" x14ac:dyDescent="0.2">
      <c r="A3" s="74" t="s">
        <v>11</v>
      </c>
      <c r="B3" s="74"/>
      <c r="C3" s="74"/>
      <c r="D3" s="74"/>
      <c r="E3" s="26" t="s">
        <v>12</v>
      </c>
      <c r="F3" s="26" t="s">
        <v>13</v>
      </c>
      <c r="G3" s="26" t="s">
        <v>14</v>
      </c>
      <c r="H3" s="26" t="s">
        <v>15</v>
      </c>
      <c r="I3" s="26" t="s">
        <v>21</v>
      </c>
      <c r="J3" s="26" t="s">
        <v>22</v>
      </c>
      <c r="K3" s="26" t="s">
        <v>23</v>
      </c>
      <c r="L3" s="26" t="s">
        <v>24</v>
      </c>
      <c r="M3" s="26" t="s">
        <v>25</v>
      </c>
      <c r="N3" s="26" t="s">
        <v>26</v>
      </c>
      <c r="O3" s="23" t="s">
        <v>16</v>
      </c>
    </row>
    <row r="4" spans="1:15" x14ac:dyDescent="0.2">
      <c r="A4" s="73" t="s">
        <v>27</v>
      </c>
      <c r="B4" s="73"/>
      <c r="C4" s="73"/>
      <c r="D4" s="73"/>
      <c r="E4" s="24">
        <v>0</v>
      </c>
      <c r="F4" s="24">
        <v>17.600000000000001</v>
      </c>
      <c r="G4" s="24">
        <v>3.4</v>
      </c>
      <c r="H4" s="24">
        <v>4.8</v>
      </c>
      <c r="I4" s="24">
        <v>5</v>
      </c>
      <c r="J4" s="24">
        <v>4.4000000000000004</v>
      </c>
      <c r="K4" s="24">
        <v>5.9200000000000008</v>
      </c>
      <c r="L4" s="24">
        <v>6.8</v>
      </c>
      <c r="M4" s="24">
        <v>3.4</v>
      </c>
      <c r="N4" s="24">
        <v>6.16</v>
      </c>
      <c r="O4" s="25">
        <v>57.480000000000004</v>
      </c>
    </row>
    <row r="5" spans="1:15" x14ac:dyDescent="0.2">
      <c r="A5" s="73" t="s">
        <v>28</v>
      </c>
      <c r="B5" s="73"/>
      <c r="C5" s="73"/>
      <c r="D5" s="73"/>
      <c r="E5" s="24">
        <v>0</v>
      </c>
      <c r="F5" s="24">
        <v>18</v>
      </c>
      <c r="G5" s="24">
        <v>3.7</v>
      </c>
      <c r="H5" s="24">
        <v>3.9</v>
      </c>
      <c r="I5" s="24">
        <v>4.4000000000000004</v>
      </c>
      <c r="J5" s="24">
        <v>3.8</v>
      </c>
      <c r="K5" s="24">
        <v>7.0400000000000009</v>
      </c>
      <c r="L5" s="24">
        <v>8.8000000000000007</v>
      </c>
      <c r="M5" s="24">
        <v>4.5999999999999996</v>
      </c>
      <c r="N5" s="24">
        <v>4.76</v>
      </c>
      <c r="O5" s="25">
        <v>59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2"/>
  <sheetViews>
    <sheetView workbookViewId="0">
      <selection activeCell="E1" sqref="E1"/>
    </sheetView>
  </sheetViews>
  <sheetFormatPr defaultRowHeight="12.75" x14ac:dyDescent="0.2"/>
  <cols>
    <col min="1" max="1" width="2" style="18" customWidth="1"/>
    <col min="2" max="2" width="27.5703125" style="18" bestFit="1" customWidth="1"/>
    <col min="3" max="3" width="12" style="18" customWidth="1"/>
    <col min="4" max="5" width="10.7109375" style="18" customWidth="1"/>
    <col min="6" max="6" width="12.140625" style="18" customWidth="1"/>
    <col min="7" max="8" width="10.42578125" style="18" customWidth="1"/>
    <col min="9" max="9" width="11.42578125" style="18" customWidth="1"/>
    <col min="10" max="11" width="9" style="18" customWidth="1"/>
    <col min="12" max="12" width="11.42578125" style="18" customWidth="1"/>
    <col min="13" max="14" width="10" style="18" customWidth="1"/>
    <col min="15" max="15" width="11.42578125" style="18" customWidth="1"/>
    <col min="16" max="17" width="10" style="18" customWidth="1"/>
    <col min="18" max="18" width="11.42578125" style="18" customWidth="1"/>
    <col min="19" max="20" width="10" style="18" customWidth="1"/>
    <col min="21" max="21" width="11.42578125" style="18" customWidth="1"/>
    <col min="22" max="23" width="10" style="18" customWidth="1"/>
    <col min="24" max="24" width="11.42578125" style="18" customWidth="1"/>
    <col min="25" max="26" width="10" style="18" customWidth="1"/>
    <col min="27" max="27" width="11.42578125" style="18" customWidth="1"/>
    <col min="28" max="29" width="10" style="18" customWidth="1"/>
    <col min="30" max="30" width="11.42578125" style="18" customWidth="1"/>
    <col min="31" max="32" width="10" style="18" customWidth="1"/>
    <col min="33" max="16384" width="9.140625" style="18"/>
  </cols>
  <sheetData>
    <row r="1" spans="2:34" ht="15.75" x14ac:dyDescent="0.25">
      <c r="B1" s="96" t="s">
        <v>30</v>
      </c>
      <c r="C1" s="96"/>
      <c r="D1" s="96"/>
      <c r="E1" s="50" t="str">
        <f>[1]Cover!A6</f>
        <v xml:space="preserve">RFP730-17115 Revenue Cycle Management </v>
      </c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</row>
    <row r="2" spans="2:34" ht="15.75" customHeight="1" x14ac:dyDescent="0.25">
      <c r="C2" s="50"/>
      <c r="D2" s="50"/>
      <c r="E2" s="50"/>
      <c r="F2" s="50"/>
      <c r="G2" s="50"/>
    </row>
    <row r="3" spans="2:34" ht="15" customHeight="1" x14ac:dyDescent="0.2">
      <c r="B3" s="51" t="s">
        <v>31</v>
      </c>
      <c r="C3" s="97" t="s">
        <v>32</v>
      </c>
      <c r="D3" s="97"/>
      <c r="E3" s="97"/>
      <c r="F3" s="97"/>
    </row>
    <row r="4" spans="2:34" ht="15" customHeight="1" x14ac:dyDescent="0.2">
      <c r="F4" s="1"/>
    </row>
    <row r="5" spans="2:34" ht="16.5" thickBot="1" x14ac:dyDescent="0.3">
      <c r="B5" s="1"/>
      <c r="C5" s="95" t="s">
        <v>33</v>
      </c>
      <c r="D5" s="95"/>
      <c r="E5" s="95"/>
      <c r="F5" s="95" t="s">
        <v>13</v>
      </c>
      <c r="G5" s="95"/>
      <c r="H5" s="95"/>
      <c r="I5" s="95" t="s">
        <v>14</v>
      </c>
      <c r="J5" s="95"/>
      <c r="K5" s="95"/>
      <c r="L5" s="95" t="s">
        <v>15</v>
      </c>
      <c r="M5" s="95"/>
      <c r="N5" s="95"/>
      <c r="O5" s="95" t="s">
        <v>21</v>
      </c>
      <c r="P5" s="95"/>
      <c r="Q5" s="95"/>
      <c r="R5" s="95" t="s">
        <v>22</v>
      </c>
      <c r="S5" s="95"/>
      <c r="T5" s="95"/>
      <c r="U5" s="95" t="s">
        <v>23</v>
      </c>
      <c r="V5" s="95"/>
      <c r="W5" s="95"/>
      <c r="X5" s="95" t="s">
        <v>24</v>
      </c>
      <c r="Y5" s="95"/>
      <c r="Z5" s="95"/>
      <c r="AA5" s="95" t="s">
        <v>25</v>
      </c>
      <c r="AB5" s="95"/>
      <c r="AC5" s="95"/>
      <c r="AD5" s="95" t="s">
        <v>26</v>
      </c>
      <c r="AE5" s="95"/>
      <c r="AF5" s="95"/>
    </row>
    <row r="6" spans="2:34" ht="143.25" customHeight="1" x14ac:dyDescent="0.2">
      <c r="B6" s="52"/>
      <c r="C6" s="87" t="s">
        <v>34</v>
      </c>
      <c r="D6" s="88"/>
      <c r="E6" s="89"/>
      <c r="F6" s="87" t="s">
        <v>35</v>
      </c>
      <c r="G6" s="88"/>
      <c r="H6" s="89"/>
      <c r="I6" s="87" t="s">
        <v>36</v>
      </c>
      <c r="J6" s="88"/>
      <c r="K6" s="89"/>
      <c r="L6" s="87" t="s">
        <v>37</v>
      </c>
      <c r="M6" s="88"/>
      <c r="N6" s="89"/>
      <c r="O6" s="87" t="s">
        <v>38</v>
      </c>
      <c r="P6" s="88"/>
      <c r="Q6" s="89"/>
      <c r="R6" s="87" t="s">
        <v>39</v>
      </c>
      <c r="S6" s="88"/>
      <c r="T6" s="89"/>
      <c r="U6" s="87" t="s">
        <v>40</v>
      </c>
      <c r="V6" s="88"/>
      <c r="W6" s="89"/>
      <c r="X6" s="87" t="s">
        <v>41</v>
      </c>
      <c r="Y6" s="88"/>
      <c r="Z6" s="89"/>
      <c r="AA6" s="87" t="s">
        <v>42</v>
      </c>
      <c r="AB6" s="88"/>
      <c r="AC6" s="89"/>
      <c r="AD6" s="87" t="s">
        <v>43</v>
      </c>
      <c r="AE6" s="88"/>
      <c r="AF6" s="89"/>
      <c r="AG6" s="53" t="s">
        <v>44</v>
      </c>
    </row>
    <row r="7" spans="2:34" x14ac:dyDescent="0.2">
      <c r="B7" s="54" t="s">
        <v>11</v>
      </c>
      <c r="C7" s="55" t="s">
        <v>45</v>
      </c>
      <c r="D7" s="56" t="s">
        <v>46</v>
      </c>
      <c r="E7" s="57" t="s">
        <v>47</v>
      </c>
      <c r="F7" s="58" t="s">
        <v>45</v>
      </c>
      <c r="G7" s="59" t="s">
        <v>46</v>
      </c>
      <c r="H7" s="60" t="s">
        <v>47</v>
      </c>
      <c r="I7" s="58" t="s">
        <v>45</v>
      </c>
      <c r="J7" s="59" t="s">
        <v>46</v>
      </c>
      <c r="K7" s="60" t="s">
        <v>47</v>
      </c>
      <c r="L7" s="55" t="s">
        <v>45</v>
      </c>
      <c r="M7" s="56" t="s">
        <v>46</v>
      </c>
      <c r="N7" s="57" t="s">
        <v>47</v>
      </c>
      <c r="O7" s="55" t="s">
        <v>45</v>
      </c>
      <c r="P7" s="56" t="s">
        <v>46</v>
      </c>
      <c r="Q7" s="57" t="s">
        <v>47</v>
      </c>
      <c r="R7" s="55" t="s">
        <v>45</v>
      </c>
      <c r="S7" s="56" t="s">
        <v>46</v>
      </c>
      <c r="T7" s="57" t="s">
        <v>47</v>
      </c>
      <c r="U7" s="55" t="s">
        <v>45</v>
      </c>
      <c r="V7" s="56" t="s">
        <v>46</v>
      </c>
      <c r="W7" s="57" t="s">
        <v>47</v>
      </c>
      <c r="X7" s="55" t="s">
        <v>45</v>
      </c>
      <c r="Y7" s="56" t="s">
        <v>46</v>
      </c>
      <c r="Z7" s="57" t="s">
        <v>47</v>
      </c>
      <c r="AA7" s="55" t="s">
        <v>45</v>
      </c>
      <c r="AB7" s="56" t="s">
        <v>46</v>
      </c>
      <c r="AC7" s="57" t="s">
        <v>47</v>
      </c>
      <c r="AD7" s="55" t="s">
        <v>45</v>
      </c>
      <c r="AE7" s="56" t="s">
        <v>46</v>
      </c>
      <c r="AF7" s="57" t="s">
        <v>47</v>
      </c>
      <c r="AG7" s="61"/>
    </row>
    <row r="8" spans="2:34" x14ac:dyDescent="0.2">
      <c r="B8" s="62" t="str">
        <f>'[1]RFP Submittal'!A4</f>
        <v>AlteraMed Group</v>
      </c>
      <c r="C8" s="63"/>
      <c r="D8" s="64">
        <v>6</v>
      </c>
      <c r="E8" s="65">
        <f>C8*D8</f>
        <v>0</v>
      </c>
      <c r="F8" s="66"/>
      <c r="G8" s="67">
        <v>4</v>
      </c>
      <c r="H8" s="68">
        <f>F8*G8</f>
        <v>0</v>
      </c>
      <c r="I8" s="66"/>
      <c r="J8" s="67">
        <v>1</v>
      </c>
      <c r="K8" s="68">
        <f>I8*J8</f>
        <v>0</v>
      </c>
      <c r="L8" s="63"/>
      <c r="M8" s="64">
        <v>1</v>
      </c>
      <c r="N8" s="65">
        <f>L8*M8</f>
        <v>0</v>
      </c>
      <c r="O8" s="63"/>
      <c r="P8" s="64">
        <v>1</v>
      </c>
      <c r="Q8" s="65">
        <f>O8*P8</f>
        <v>0</v>
      </c>
      <c r="R8" s="63"/>
      <c r="S8" s="64">
        <v>1</v>
      </c>
      <c r="T8" s="65">
        <f>R8*S8</f>
        <v>0</v>
      </c>
      <c r="U8" s="63"/>
      <c r="V8" s="64">
        <v>1.6</v>
      </c>
      <c r="W8" s="65">
        <f>U8*V8</f>
        <v>0</v>
      </c>
      <c r="X8" s="63"/>
      <c r="Y8" s="64">
        <v>2</v>
      </c>
      <c r="Z8" s="65">
        <f>X8*Y8</f>
        <v>0</v>
      </c>
      <c r="AA8" s="63"/>
      <c r="AB8" s="64">
        <v>1</v>
      </c>
      <c r="AC8" s="65">
        <f>AA8*AB8</f>
        <v>0</v>
      </c>
      <c r="AD8" s="63"/>
      <c r="AE8" s="64">
        <v>1.4</v>
      </c>
      <c r="AF8" s="65">
        <f>AD8*AE8</f>
        <v>0</v>
      </c>
      <c r="AG8" s="69">
        <f>N8+K8+H8+E8+Q8+T8+W8+Z8+AC8+AF8</f>
        <v>0</v>
      </c>
    </row>
    <row r="9" spans="2:34" x14ac:dyDescent="0.2">
      <c r="B9" s="62" t="str">
        <f>'[1]RFP Submittal'!A5</f>
        <v>Compulink Business Systems</v>
      </c>
      <c r="C9" s="63"/>
      <c r="D9" s="64">
        <v>6</v>
      </c>
      <c r="E9" s="65">
        <f t="shared" ref="E9" si="0">C9*D9</f>
        <v>0</v>
      </c>
      <c r="F9" s="66"/>
      <c r="G9" s="67">
        <v>4</v>
      </c>
      <c r="H9" s="68">
        <f t="shared" ref="H9" si="1">F9*G9</f>
        <v>0</v>
      </c>
      <c r="I9" s="66"/>
      <c r="J9" s="67">
        <v>1</v>
      </c>
      <c r="K9" s="68">
        <f t="shared" ref="K9" si="2">I9*J9</f>
        <v>0</v>
      </c>
      <c r="L9" s="63"/>
      <c r="M9" s="64">
        <v>1</v>
      </c>
      <c r="N9" s="65">
        <f t="shared" ref="N9" si="3">L9*M9</f>
        <v>0</v>
      </c>
      <c r="O9" s="63"/>
      <c r="P9" s="64">
        <v>1</v>
      </c>
      <c r="Q9" s="65">
        <f t="shared" ref="Q9" si="4">O9*P9</f>
        <v>0</v>
      </c>
      <c r="R9" s="63"/>
      <c r="S9" s="64">
        <v>1</v>
      </c>
      <c r="T9" s="65">
        <f t="shared" ref="T9" si="5">R9*S9</f>
        <v>0</v>
      </c>
      <c r="U9" s="63"/>
      <c r="V9" s="64">
        <v>1.6</v>
      </c>
      <c r="W9" s="65">
        <f t="shared" ref="W9" si="6">U9*V9</f>
        <v>0</v>
      </c>
      <c r="X9" s="63"/>
      <c r="Y9" s="64">
        <v>2</v>
      </c>
      <c r="Z9" s="65">
        <f t="shared" ref="Z9" si="7">X9*Y9</f>
        <v>0</v>
      </c>
      <c r="AA9" s="63"/>
      <c r="AB9" s="64">
        <v>1</v>
      </c>
      <c r="AC9" s="65">
        <f t="shared" ref="AC9" si="8">AA9*AB9</f>
        <v>0</v>
      </c>
      <c r="AD9" s="63"/>
      <c r="AE9" s="64">
        <v>1.4</v>
      </c>
      <c r="AF9" s="65">
        <f t="shared" ref="AF9" si="9">AD9*AE9</f>
        <v>0</v>
      </c>
      <c r="AG9" s="69">
        <f>N9+K9+H9+E9+Q9+T9+W9+Z9+AC9+AF9</f>
        <v>0</v>
      </c>
    </row>
    <row r="10" spans="2:34" x14ac:dyDescent="0.2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</row>
    <row r="11" spans="2:34" x14ac:dyDescent="0.2">
      <c r="B11" s="90" t="s">
        <v>48</v>
      </c>
      <c r="C11" s="90"/>
      <c r="D11" s="90"/>
      <c r="E11" s="90"/>
      <c r="F11" s="70"/>
      <c r="G11" s="70" t="s">
        <v>49</v>
      </c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</row>
    <row r="12" spans="2:34" x14ac:dyDescent="0.2">
      <c r="B12" s="90"/>
      <c r="C12" s="90"/>
      <c r="D12" s="90"/>
      <c r="E12" s="90"/>
      <c r="F12" s="70"/>
      <c r="G12" s="70" t="s">
        <v>50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</row>
    <row r="13" spans="2:34" x14ac:dyDescent="0.2">
      <c r="B13" s="90"/>
      <c r="C13" s="90"/>
      <c r="D13" s="90"/>
      <c r="E13" s="9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</row>
    <row r="14" spans="2:34" ht="13.5" thickBot="1" x14ac:dyDescent="0.25">
      <c r="B14" s="91"/>
      <c r="C14" s="91"/>
      <c r="D14" s="91"/>
      <c r="E14" s="91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</row>
    <row r="15" spans="2:34" ht="13.5" thickTop="1" x14ac:dyDescent="0.2">
      <c r="B15" s="92" t="s">
        <v>51</v>
      </c>
      <c r="C15" s="93"/>
      <c r="D15" s="93"/>
      <c r="E15" s="94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</row>
    <row r="16" spans="2:34" x14ac:dyDescent="0.2">
      <c r="B16" s="78" t="s">
        <v>52</v>
      </c>
      <c r="C16" s="79"/>
      <c r="D16" s="79"/>
      <c r="E16" s="8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</row>
    <row r="17" spans="2:33" x14ac:dyDescent="0.2">
      <c r="B17" s="81" t="s">
        <v>53</v>
      </c>
      <c r="C17" s="82"/>
      <c r="D17" s="82"/>
      <c r="E17" s="83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</row>
    <row r="18" spans="2:33" x14ac:dyDescent="0.2">
      <c r="B18" s="81" t="s">
        <v>54</v>
      </c>
      <c r="C18" s="82"/>
      <c r="D18" s="82"/>
      <c r="E18" s="83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</row>
    <row r="19" spans="2:33" x14ac:dyDescent="0.2">
      <c r="B19" s="81" t="s">
        <v>55</v>
      </c>
      <c r="C19" s="82"/>
      <c r="D19" s="82"/>
      <c r="E19" s="83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</row>
    <row r="20" spans="2:33" x14ac:dyDescent="0.2">
      <c r="B20" s="81" t="s">
        <v>56</v>
      </c>
      <c r="C20" s="82"/>
      <c r="D20" s="82"/>
      <c r="E20" s="83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</row>
    <row r="21" spans="2:33" ht="13.5" thickBot="1" x14ac:dyDescent="0.25">
      <c r="B21" s="84" t="s">
        <v>57</v>
      </c>
      <c r="C21" s="85"/>
      <c r="D21" s="85"/>
      <c r="E21" s="86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</row>
    <row r="22" spans="2:33" ht="13.5" thickTop="1" x14ac:dyDescent="0.2"/>
  </sheetData>
  <mergeCells count="30">
    <mergeCell ref="AD5:AF5"/>
    <mergeCell ref="B1:D1"/>
    <mergeCell ref="C3:F3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B21:E21"/>
    <mergeCell ref="U6:W6"/>
    <mergeCell ref="X6:Z6"/>
    <mergeCell ref="AA6:AC6"/>
    <mergeCell ref="AD6:AF6"/>
    <mergeCell ref="B11:E14"/>
    <mergeCell ref="B15:E15"/>
    <mergeCell ref="C6:E6"/>
    <mergeCell ref="F6:H6"/>
    <mergeCell ref="I6:K6"/>
    <mergeCell ref="L6:N6"/>
    <mergeCell ref="O6:Q6"/>
    <mergeCell ref="R6:T6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G20" sqref="G20"/>
    </sheetView>
  </sheetViews>
  <sheetFormatPr defaultRowHeight="12.75" x14ac:dyDescent="0.2"/>
  <sheetData>
    <row r="1" spans="1:15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5" ht="15.75" x14ac:dyDescent="0.25">
      <c r="A2" s="14"/>
      <c r="B2" s="13"/>
      <c r="C2" s="72"/>
      <c r="D2" s="72"/>
      <c r="E2" s="72"/>
      <c r="F2" s="72"/>
      <c r="G2" s="72"/>
      <c r="H2" s="13"/>
      <c r="I2" s="12"/>
    </row>
    <row r="3" spans="1:15" x14ac:dyDescent="0.2">
      <c r="A3" s="74" t="s">
        <v>11</v>
      </c>
      <c r="B3" s="74"/>
      <c r="C3" s="74"/>
      <c r="D3" s="74"/>
      <c r="E3" s="30" t="s">
        <v>12</v>
      </c>
      <c r="F3" s="30" t="s">
        <v>13</v>
      </c>
      <c r="G3" s="30" t="s">
        <v>14</v>
      </c>
      <c r="H3" s="30" t="s">
        <v>15</v>
      </c>
      <c r="I3" s="30" t="s">
        <v>21</v>
      </c>
      <c r="J3" s="30" t="s">
        <v>22</v>
      </c>
      <c r="K3" s="30" t="s">
        <v>23</v>
      </c>
      <c r="L3" s="30" t="s">
        <v>24</v>
      </c>
      <c r="M3" s="30" t="s">
        <v>25</v>
      </c>
      <c r="N3" s="30" t="s">
        <v>26</v>
      </c>
      <c r="O3" s="27" t="s">
        <v>16</v>
      </c>
    </row>
    <row r="4" spans="1:15" x14ac:dyDescent="0.2">
      <c r="A4" s="73" t="s">
        <v>27</v>
      </c>
      <c r="B4" s="73"/>
      <c r="C4" s="73"/>
      <c r="D4" s="73"/>
      <c r="E4" s="28">
        <v>0</v>
      </c>
      <c r="F4" s="28">
        <v>12</v>
      </c>
      <c r="G4" s="28">
        <v>3</v>
      </c>
      <c r="H4" s="28">
        <v>4</v>
      </c>
      <c r="I4" s="28">
        <v>5</v>
      </c>
      <c r="J4" s="28">
        <v>3.75</v>
      </c>
      <c r="K4" s="28">
        <v>6.4</v>
      </c>
      <c r="L4" s="28">
        <v>7</v>
      </c>
      <c r="M4" s="28">
        <v>4.5</v>
      </c>
      <c r="N4" s="28">
        <v>4.8999999999999995</v>
      </c>
      <c r="O4" s="29">
        <v>50.55</v>
      </c>
    </row>
    <row r="5" spans="1:15" x14ac:dyDescent="0.2">
      <c r="A5" s="73" t="s">
        <v>28</v>
      </c>
      <c r="B5" s="73"/>
      <c r="C5" s="73"/>
      <c r="D5" s="73"/>
      <c r="E5" s="28">
        <v>0</v>
      </c>
      <c r="F5" s="28">
        <v>12</v>
      </c>
      <c r="G5" s="28">
        <v>4</v>
      </c>
      <c r="H5" s="28">
        <v>4</v>
      </c>
      <c r="I5" s="28">
        <v>4</v>
      </c>
      <c r="J5" s="28">
        <v>3.5</v>
      </c>
      <c r="K5" s="28">
        <v>6.4</v>
      </c>
      <c r="L5" s="28">
        <v>8</v>
      </c>
      <c r="M5" s="28">
        <v>3</v>
      </c>
      <c r="N5" s="28">
        <v>4.1999999999999993</v>
      </c>
      <c r="O5" s="29">
        <v>49.099999999999994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H18" sqref="H18"/>
    </sheetView>
  </sheetViews>
  <sheetFormatPr defaultRowHeight="12.75" x14ac:dyDescent="0.2"/>
  <sheetData>
    <row r="1" spans="1:15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5" ht="15.75" x14ac:dyDescent="0.25">
      <c r="A2" s="14"/>
      <c r="B2" s="13"/>
      <c r="C2" s="72"/>
      <c r="D2" s="72"/>
      <c r="E2" s="72"/>
      <c r="F2" s="72"/>
      <c r="G2" s="72"/>
      <c r="H2" s="13"/>
      <c r="I2" s="12"/>
    </row>
    <row r="3" spans="1:15" x14ac:dyDescent="0.2">
      <c r="A3" s="74" t="s">
        <v>11</v>
      </c>
      <c r="B3" s="74"/>
      <c r="C3" s="74"/>
      <c r="D3" s="74"/>
      <c r="E3" s="34" t="s">
        <v>12</v>
      </c>
      <c r="F3" s="34" t="s">
        <v>13</v>
      </c>
      <c r="G3" s="34" t="s">
        <v>14</v>
      </c>
      <c r="H3" s="34" t="s">
        <v>15</v>
      </c>
      <c r="I3" s="34" t="s">
        <v>21</v>
      </c>
      <c r="J3" s="34" t="s">
        <v>22</v>
      </c>
      <c r="K3" s="34" t="s">
        <v>23</v>
      </c>
      <c r="L3" s="34" t="s">
        <v>24</v>
      </c>
      <c r="M3" s="34" t="s">
        <v>25</v>
      </c>
      <c r="N3" s="34" t="s">
        <v>26</v>
      </c>
      <c r="O3" s="31" t="s">
        <v>16</v>
      </c>
    </row>
    <row r="4" spans="1:15" x14ac:dyDescent="0.2">
      <c r="A4" s="73" t="s">
        <v>27</v>
      </c>
      <c r="B4" s="73"/>
      <c r="C4" s="73"/>
      <c r="D4" s="73"/>
      <c r="E4" s="32">
        <v>0</v>
      </c>
      <c r="F4" s="32">
        <v>16</v>
      </c>
      <c r="G4" s="32">
        <v>5</v>
      </c>
      <c r="H4" s="32">
        <v>4</v>
      </c>
      <c r="I4" s="32">
        <v>5</v>
      </c>
      <c r="J4" s="32">
        <v>3.5</v>
      </c>
      <c r="K4" s="32">
        <v>6.4</v>
      </c>
      <c r="L4" s="32">
        <v>5</v>
      </c>
      <c r="M4" s="32">
        <v>4</v>
      </c>
      <c r="N4" s="32">
        <v>5.6</v>
      </c>
      <c r="O4" s="33">
        <v>54.5</v>
      </c>
    </row>
    <row r="5" spans="1:15" x14ac:dyDescent="0.2">
      <c r="A5" s="73" t="s">
        <v>28</v>
      </c>
      <c r="B5" s="73"/>
      <c r="C5" s="73"/>
      <c r="D5" s="73"/>
      <c r="E5" s="32">
        <v>0</v>
      </c>
      <c r="F5" s="32">
        <v>20</v>
      </c>
      <c r="G5" s="32">
        <v>5</v>
      </c>
      <c r="H5" s="32">
        <v>2.5</v>
      </c>
      <c r="I5" s="32">
        <v>4</v>
      </c>
      <c r="J5" s="32">
        <v>4</v>
      </c>
      <c r="K5" s="32">
        <v>8</v>
      </c>
      <c r="L5" s="32">
        <v>9</v>
      </c>
      <c r="M5" s="32">
        <v>4</v>
      </c>
      <c r="N5" s="32">
        <v>5.6</v>
      </c>
      <c r="O5" s="33">
        <v>62.1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M19" sqref="M19"/>
    </sheetView>
  </sheetViews>
  <sheetFormatPr defaultRowHeight="12.75" x14ac:dyDescent="0.2"/>
  <sheetData>
    <row r="1" spans="1:15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5" ht="15.75" x14ac:dyDescent="0.25">
      <c r="A2" s="17"/>
      <c r="B2" s="16"/>
      <c r="C2" s="72"/>
      <c r="D2" s="72"/>
      <c r="E2" s="72"/>
      <c r="F2" s="72"/>
      <c r="G2" s="72"/>
      <c r="H2" s="16"/>
      <c r="I2" s="15"/>
    </row>
    <row r="3" spans="1:15" x14ac:dyDescent="0.2">
      <c r="A3" s="74" t="s">
        <v>11</v>
      </c>
      <c r="B3" s="74"/>
      <c r="C3" s="74"/>
      <c r="D3" s="74"/>
      <c r="E3" s="41" t="s">
        <v>12</v>
      </c>
      <c r="F3" s="41" t="s">
        <v>13</v>
      </c>
      <c r="G3" s="41" t="s">
        <v>14</v>
      </c>
      <c r="H3" s="41" t="s">
        <v>15</v>
      </c>
      <c r="I3" s="41" t="s">
        <v>21</v>
      </c>
      <c r="J3" s="41" t="s">
        <v>22</v>
      </c>
      <c r="K3" s="41" t="s">
        <v>23</v>
      </c>
      <c r="L3" s="41" t="s">
        <v>24</v>
      </c>
      <c r="M3" s="41" t="s">
        <v>25</v>
      </c>
      <c r="N3" s="41" t="s">
        <v>26</v>
      </c>
      <c r="O3" s="38" t="s">
        <v>16</v>
      </c>
    </row>
    <row r="4" spans="1:15" x14ac:dyDescent="0.2">
      <c r="A4" s="73" t="s">
        <v>27</v>
      </c>
      <c r="B4" s="73"/>
      <c r="C4" s="73"/>
      <c r="D4" s="73"/>
      <c r="E4" s="39">
        <v>0</v>
      </c>
      <c r="F4" s="39">
        <v>12</v>
      </c>
      <c r="G4" s="39">
        <v>3.4</v>
      </c>
      <c r="H4" s="39">
        <v>3</v>
      </c>
      <c r="I4" s="39">
        <v>4</v>
      </c>
      <c r="J4" s="39">
        <v>3.4</v>
      </c>
      <c r="K4" s="39">
        <v>6.4</v>
      </c>
      <c r="L4" s="39">
        <v>6.8</v>
      </c>
      <c r="M4" s="39">
        <v>3</v>
      </c>
      <c r="N4" s="39">
        <v>4.1999999999999993</v>
      </c>
      <c r="O4" s="40">
        <v>46.199999999999989</v>
      </c>
    </row>
    <row r="5" spans="1:15" x14ac:dyDescent="0.2">
      <c r="A5" s="73" t="s">
        <v>28</v>
      </c>
      <c r="B5" s="73"/>
      <c r="C5" s="73"/>
      <c r="D5" s="73"/>
      <c r="E5" s="39">
        <v>0</v>
      </c>
      <c r="F5" s="39">
        <v>16</v>
      </c>
      <c r="G5" s="39">
        <v>3.5</v>
      </c>
      <c r="H5" s="39">
        <v>3.5</v>
      </c>
      <c r="I5" s="39">
        <v>3</v>
      </c>
      <c r="J5" s="39">
        <v>3.4</v>
      </c>
      <c r="K5" s="39">
        <v>6.4</v>
      </c>
      <c r="L5" s="39">
        <v>8</v>
      </c>
      <c r="M5" s="39">
        <v>3.3</v>
      </c>
      <c r="N5" s="39">
        <v>3.5</v>
      </c>
      <c r="O5" s="40">
        <v>50.599999999999994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O4" sqref="O4"/>
    </sheetView>
  </sheetViews>
  <sheetFormatPr defaultRowHeight="12.75" x14ac:dyDescent="0.2"/>
  <sheetData>
    <row r="1" spans="1:15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5" ht="15.75" x14ac:dyDescent="0.25">
      <c r="A2" s="20"/>
      <c r="B2" s="19"/>
      <c r="C2" s="72"/>
      <c r="D2" s="72"/>
      <c r="E2" s="72"/>
      <c r="F2" s="72"/>
      <c r="G2" s="72"/>
      <c r="H2" s="19"/>
      <c r="I2" s="18"/>
    </row>
    <row r="3" spans="1:15" x14ac:dyDescent="0.2">
      <c r="A3" s="75" t="s">
        <v>11</v>
      </c>
      <c r="B3" s="75"/>
      <c r="C3" s="75"/>
      <c r="D3" s="75"/>
      <c r="E3" s="49" t="s">
        <v>12</v>
      </c>
      <c r="F3" s="49" t="s">
        <v>13</v>
      </c>
      <c r="G3" s="49" t="s">
        <v>14</v>
      </c>
      <c r="H3" s="49" t="s">
        <v>15</v>
      </c>
      <c r="I3" s="49" t="s">
        <v>21</v>
      </c>
      <c r="J3" s="49" t="s">
        <v>22</v>
      </c>
      <c r="K3" s="49" t="s">
        <v>23</v>
      </c>
      <c r="L3" s="49" t="s">
        <v>24</v>
      </c>
      <c r="M3" s="49" t="s">
        <v>25</v>
      </c>
      <c r="N3" s="49" t="s">
        <v>26</v>
      </c>
      <c r="O3" s="46" t="s">
        <v>16</v>
      </c>
    </row>
    <row r="4" spans="1:15" x14ac:dyDescent="0.2">
      <c r="A4" s="73" t="s">
        <v>27</v>
      </c>
      <c r="B4" s="73"/>
      <c r="C4" s="73"/>
      <c r="D4" s="73"/>
      <c r="E4" s="47">
        <v>0</v>
      </c>
      <c r="F4" s="47">
        <v>13.6</v>
      </c>
      <c r="G4" s="47">
        <v>3.4</v>
      </c>
      <c r="H4" s="47">
        <v>3.6</v>
      </c>
      <c r="I4" s="47">
        <v>5</v>
      </c>
      <c r="J4" s="47">
        <v>3.6</v>
      </c>
      <c r="K4" s="47">
        <v>5.7600000000000007</v>
      </c>
      <c r="L4" s="47">
        <v>6.8</v>
      </c>
      <c r="M4" s="47">
        <v>3.6</v>
      </c>
      <c r="N4" s="47">
        <v>6.02</v>
      </c>
      <c r="O4" s="48">
        <v>51.379999999999995</v>
      </c>
    </row>
    <row r="5" spans="1:15" x14ac:dyDescent="0.2">
      <c r="A5" s="73" t="s">
        <v>28</v>
      </c>
      <c r="B5" s="73"/>
      <c r="C5" s="73"/>
      <c r="D5" s="73"/>
      <c r="E5" s="47">
        <v>0</v>
      </c>
      <c r="F5" s="47">
        <v>13.6</v>
      </c>
      <c r="G5" s="47">
        <v>3.6</v>
      </c>
      <c r="H5" s="47">
        <v>3</v>
      </c>
      <c r="I5" s="47">
        <v>3.4</v>
      </c>
      <c r="J5" s="47">
        <v>1.4</v>
      </c>
      <c r="K5" s="47">
        <v>4</v>
      </c>
      <c r="L5" s="47">
        <v>6.8</v>
      </c>
      <c r="M5" s="47">
        <v>3.3</v>
      </c>
      <c r="N5" s="47">
        <v>3.36</v>
      </c>
      <c r="O5" s="48">
        <v>42.459999999999994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"/>
  <sheetViews>
    <sheetView workbookViewId="0">
      <selection activeCell="E45" sqref="E45"/>
    </sheetView>
  </sheetViews>
  <sheetFormatPr defaultRowHeight="12.75" x14ac:dyDescent="0.2"/>
  <sheetData>
    <row r="1" spans="1:15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5" ht="15.75" x14ac:dyDescent="0.25">
      <c r="A2" s="14"/>
      <c r="B2" s="13"/>
      <c r="C2" s="72"/>
      <c r="D2" s="72"/>
      <c r="E2" s="72"/>
      <c r="F2" s="72"/>
      <c r="G2" s="72"/>
      <c r="H2" s="13"/>
      <c r="I2" s="12"/>
    </row>
    <row r="3" spans="1:15" x14ac:dyDescent="0.2">
      <c r="A3" s="74" t="s">
        <v>11</v>
      </c>
      <c r="B3" s="74"/>
      <c r="C3" s="74"/>
      <c r="D3" s="74"/>
      <c r="E3" s="43" t="s">
        <v>12</v>
      </c>
      <c r="F3" s="43" t="s">
        <v>13</v>
      </c>
      <c r="G3" s="43" t="s">
        <v>14</v>
      </c>
      <c r="H3" s="43" t="s">
        <v>15</v>
      </c>
      <c r="I3" s="43" t="s">
        <v>21</v>
      </c>
      <c r="J3" s="43" t="s">
        <v>22</v>
      </c>
      <c r="K3" s="43" t="s">
        <v>23</v>
      </c>
      <c r="L3" s="43" t="s">
        <v>24</v>
      </c>
      <c r="M3" s="43" t="s">
        <v>25</v>
      </c>
      <c r="N3" s="43" t="s">
        <v>26</v>
      </c>
      <c r="O3" s="42" t="s">
        <v>16</v>
      </c>
    </row>
    <row r="4" spans="1:15" x14ac:dyDescent="0.2">
      <c r="A4" s="73" t="s">
        <v>27</v>
      </c>
      <c r="B4" s="73"/>
      <c r="C4" s="73"/>
      <c r="D4" s="73"/>
      <c r="E4" s="44">
        <v>18</v>
      </c>
      <c r="F4" s="44">
        <v>13.6</v>
      </c>
      <c r="G4" s="44">
        <v>4.5</v>
      </c>
      <c r="H4" s="44">
        <v>5</v>
      </c>
      <c r="I4" s="44">
        <v>5</v>
      </c>
      <c r="J4" s="44">
        <v>3</v>
      </c>
      <c r="K4" s="44">
        <v>5.6000000000000005</v>
      </c>
      <c r="L4" s="44">
        <v>3</v>
      </c>
      <c r="M4" s="44">
        <v>4</v>
      </c>
      <c r="N4" s="44">
        <v>5.6</v>
      </c>
      <c r="O4" s="45">
        <f>SUM(F4:N4)</f>
        <v>49.300000000000004</v>
      </c>
    </row>
    <row r="5" spans="1:15" x14ac:dyDescent="0.2">
      <c r="A5" s="73" t="s">
        <v>28</v>
      </c>
      <c r="B5" s="73"/>
      <c r="C5" s="73"/>
      <c r="D5" s="73"/>
      <c r="E5" s="44">
        <v>27</v>
      </c>
      <c r="F5" s="44">
        <v>17.600000000000001</v>
      </c>
      <c r="G5" s="44">
        <v>5</v>
      </c>
      <c r="H5" s="44">
        <v>1</v>
      </c>
      <c r="I5" s="44">
        <v>4</v>
      </c>
      <c r="J5" s="44">
        <v>4</v>
      </c>
      <c r="K5" s="44">
        <v>5.6000000000000005</v>
      </c>
      <c r="L5" s="44">
        <v>8</v>
      </c>
      <c r="M5" s="44">
        <v>3</v>
      </c>
      <c r="N5" s="44">
        <v>4.8999999999999995</v>
      </c>
      <c r="O5" s="45">
        <f>SUM(F5:N5)</f>
        <v>53.1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2" sqref="A2:K2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bestFit="1" customWidth="1"/>
    <col min="12" max="13" width="14.85546875" style="1" customWidth="1"/>
    <col min="14" max="16384" width="9.140625" style="1"/>
  </cols>
  <sheetData>
    <row r="1" spans="1:11" ht="15.75" x14ac:dyDescent="0.25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6.25" customHeight="1" x14ac:dyDescent="0.2">
      <c r="A2" s="77" t="s">
        <v>29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">
        <v>5</v>
      </c>
      <c r="C4" s="35" t="s">
        <v>6</v>
      </c>
      <c r="D4" s="35" t="s">
        <v>7</v>
      </c>
      <c r="E4" s="35" t="s">
        <v>8</v>
      </c>
      <c r="F4" s="35" t="s">
        <v>9</v>
      </c>
      <c r="G4" s="37" t="s">
        <v>10</v>
      </c>
      <c r="H4" s="5" t="s">
        <v>2</v>
      </c>
      <c r="I4" s="6" t="s">
        <v>4</v>
      </c>
    </row>
    <row r="5" spans="1:11" ht="16.5" customHeight="1" x14ac:dyDescent="0.2">
      <c r="A5" s="8" t="str">
        <f>'6'!A4:D4</f>
        <v>AlteraMed Group</v>
      </c>
      <c r="B5" s="9">
        <f>'1'!O4</f>
        <v>57.480000000000004</v>
      </c>
      <c r="C5" s="9">
        <f>'2'!O4</f>
        <v>50.55</v>
      </c>
      <c r="D5" s="9">
        <f>'3'!O4</f>
        <v>54.5</v>
      </c>
      <c r="E5" s="9">
        <f>'4'!O4</f>
        <v>46.199999999999989</v>
      </c>
      <c r="F5" s="9">
        <f>'5'!O4</f>
        <v>51.379999999999995</v>
      </c>
      <c r="G5" s="9">
        <f>'6'!O4</f>
        <v>49.300000000000004</v>
      </c>
      <c r="H5" s="9">
        <f>AVERAGE(B5:G5)</f>
        <v>51.568333333333335</v>
      </c>
      <c r="I5" s="10">
        <f>RANK(H5,$H$5:$H$6,0)</f>
        <v>2</v>
      </c>
    </row>
    <row r="6" spans="1:11" ht="16.5" customHeight="1" x14ac:dyDescent="0.2">
      <c r="A6" s="8" t="str">
        <f>'6'!A5:D5</f>
        <v>Compulink Business Systems</v>
      </c>
      <c r="B6" s="36">
        <f>'1'!O5</f>
        <v>59</v>
      </c>
      <c r="C6" s="36">
        <f>'2'!O5</f>
        <v>49.099999999999994</v>
      </c>
      <c r="D6" s="36">
        <f>'3'!O5</f>
        <v>62.1</v>
      </c>
      <c r="E6" s="36">
        <f>'4'!O5</f>
        <v>50.599999999999994</v>
      </c>
      <c r="F6" s="36">
        <f>'5'!O5</f>
        <v>42.459999999999994</v>
      </c>
      <c r="G6" s="36">
        <f>'6'!O5</f>
        <v>53.1</v>
      </c>
      <c r="H6" s="36">
        <f>AVERAGE(B6:G6)</f>
        <v>52.726666666666667</v>
      </c>
      <c r="I6" s="10">
        <f>RANK(H6,$H$5:$H$6,0)</f>
        <v>1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21" sqref="H21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76" t="s">
        <v>18</v>
      </c>
      <c r="B1" s="76"/>
      <c r="C1" s="76"/>
      <c r="D1" s="76"/>
    </row>
    <row r="2" spans="1:4" ht="48.75" customHeight="1" x14ac:dyDescent="0.2">
      <c r="A2" s="77" t="str">
        <f>Technical!A2</f>
        <v>RFP730-17115 Revenue Cycle Management</v>
      </c>
      <c r="B2" s="77"/>
      <c r="C2" s="77"/>
      <c r="D2" s="77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10</v>
      </c>
      <c r="C4" s="5" t="s">
        <v>19</v>
      </c>
      <c r="D4" s="6" t="s">
        <v>4</v>
      </c>
    </row>
    <row r="5" spans="1:4" ht="16.5" customHeight="1" x14ac:dyDescent="0.2">
      <c r="A5" s="8" t="str">
        <f>'6'!A4:D4</f>
        <v>AlteraMed Group</v>
      </c>
      <c r="B5" s="9">
        <f>'6'!E4</f>
        <v>18</v>
      </c>
      <c r="C5" s="9">
        <f>AVERAGE(B5)</f>
        <v>18</v>
      </c>
      <c r="D5" s="10">
        <f>RANK(C5,$C$5:$C$6,0)</f>
        <v>2</v>
      </c>
    </row>
    <row r="6" spans="1:4" ht="16.5" customHeight="1" x14ac:dyDescent="0.2">
      <c r="A6" s="8" t="str">
        <f>'6'!A5:D5</f>
        <v>Compulink Business Systems</v>
      </c>
      <c r="B6" s="9">
        <f>'6'!E5</f>
        <v>27</v>
      </c>
      <c r="C6" s="9">
        <f t="shared" ref="C6" si="0">AVERAGE(B6)</f>
        <v>27</v>
      </c>
      <c r="D6" s="10">
        <f>RANK(C6,$C$5:$C$6,0)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10" sqref="K10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customWidth="1"/>
    <col min="12" max="12" width="12.140625" style="1" customWidth="1"/>
    <col min="13" max="13" width="11.7109375" style="1" customWidth="1"/>
    <col min="14" max="16384" width="9.140625" style="1"/>
  </cols>
  <sheetData>
    <row r="1" spans="1:11" ht="15.7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6.25" customHeight="1" x14ac:dyDescent="0.2">
      <c r="A2" s="77" t="str">
        <f>Technical!A2</f>
        <v>RFP730-17115 Revenue Cycle Management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tr">
        <f>Technical!B4</f>
        <v>Evaluator 1</v>
      </c>
      <c r="C4" s="35" t="str">
        <f>Technical!C4</f>
        <v>Evaluator 2</v>
      </c>
      <c r="D4" s="35" t="str">
        <f>Technical!D4</f>
        <v>Evaluator 3</v>
      </c>
      <c r="E4" s="35" t="str">
        <f>Technical!E4</f>
        <v>Evaluator 4</v>
      </c>
      <c r="F4" s="35" t="str">
        <f>Technical!F4</f>
        <v>Evaluator 5</v>
      </c>
      <c r="G4" s="37" t="str">
        <f>Technical!G4</f>
        <v>Evaluator 6</v>
      </c>
      <c r="H4" s="5" t="s">
        <v>2</v>
      </c>
      <c r="I4" s="21" t="s">
        <v>20</v>
      </c>
      <c r="J4" s="5" t="s">
        <v>3</v>
      </c>
      <c r="K4" s="6" t="s">
        <v>4</v>
      </c>
    </row>
    <row r="5" spans="1:11" ht="16.5" customHeight="1" x14ac:dyDescent="0.2">
      <c r="A5" s="8" t="str">
        <f>'6'!A4:D4</f>
        <v>AlteraMed Group</v>
      </c>
      <c r="B5" s="9">
        <f>Technical!B5</f>
        <v>57.480000000000004</v>
      </c>
      <c r="C5" s="9">
        <f>Technical!C5</f>
        <v>50.55</v>
      </c>
      <c r="D5" s="9">
        <f>Technical!D5</f>
        <v>54.5</v>
      </c>
      <c r="E5" s="9">
        <f>Technical!E5</f>
        <v>46.199999999999989</v>
      </c>
      <c r="F5" s="9">
        <f>Technical!F5</f>
        <v>51.379999999999995</v>
      </c>
      <c r="G5" s="9">
        <f>Technical!G5</f>
        <v>49.300000000000004</v>
      </c>
      <c r="H5" s="9">
        <f>AVERAGE(B5:G5)</f>
        <v>51.568333333333335</v>
      </c>
      <c r="I5" s="22">
        <f>'Non-Technical'!C5</f>
        <v>18</v>
      </c>
      <c r="J5" s="9">
        <f t="shared" ref="J5:J6" si="0">H5+I5</f>
        <v>69.568333333333328</v>
      </c>
      <c r="K5" s="10">
        <f>RANK(J5,$J$5:$J$6,0)</f>
        <v>2</v>
      </c>
    </row>
    <row r="6" spans="1:11" ht="16.5" customHeight="1" x14ac:dyDescent="0.2">
      <c r="A6" s="8" t="str">
        <f>'6'!A5:D5</f>
        <v>Compulink Business Systems</v>
      </c>
      <c r="B6" s="9">
        <f>Technical!B6</f>
        <v>59</v>
      </c>
      <c r="C6" s="9">
        <f>Technical!C6</f>
        <v>49.099999999999994</v>
      </c>
      <c r="D6" s="9">
        <f>Technical!D6</f>
        <v>62.1</v>
      </c>
      <c r="E6" s="9">
        <f>Technical!E6</f>
        <v>50.599999999999994</v>
      </c>
      <c r="F6" s="9">
        <f>Technical!F6</f>
        <v>42.459999999999994</v>
      </c>
      <c r="G6" s="9">
        <f>Technical!G6</f>
        <v>53.1</v>
      </c>
      <c r="H6" s="9">
        <f>AVERAGE(B6:G6)</f>
        <v>52.726666666666667</v>
      </c>
      <c r="I6" s="22">
        <f>'Non-Technical'!C6</f>
        <v>27</v>
      </c>
      <c r="J6" s="9">
        <f t="shared" si="0"/>
        <v>79.726666666666659</v>
      </c>
      <c r="K6" s="10">
        <f>RANK(J6,$J$5:$J$6,0)</f>
        <v>1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2017-09-15T15:27:31Z</dcterms:modified>
</cp:coreProperties>
</file>