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Open Records - Evaluations\FY17\"/>
    </mc:Choice>
  </mc:AlternateContent>
  <bookViews>
    <workbookView xWindow="13260" yWindow="900" windowWidth="11340" windowHeight="8385" tabRatio="938" activeTab="5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3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T10" i="13" l="1"/>
  <c r="Q10" i="13"/>
  <c r="N10" i="13"/>
  <c r="K10" i="13"/>
  <c r="H10" i="13"/>
  <c r="E10" i="13"/>
  <c r="U10" i="13" s="1"/>
  <c r="B10" i="13"/>
  <c r="T9" i="13"/>
  <c r="Q9" i="13"/>
  <c r="N9" i="13"/>
  <c r="K9" i="13"/>
  <c r="H9" i="13"/>
  <c r="E9" i="13"/>
  <c r="U9" i="13" s="1"/>
  <c r="B9" i="13"/>
  <c r="T8" i="13"/>
  <c r="Q8" i="13"/>
  <c r="N8" i="13"/>
  <c r="K8" i="13"/>
  <c r="H8" i="13"/>
  <c r="E8" i="13"/>
  <c r="U8" i="13" s="1"/>
  <c r="B8" i="13"/>
  <c r="E1" i="13"/>
  <c r="K6" i="10" l="1"/>
  <c r="A2" i="7"/>
  <c r="C6" i="1" l="1"/>
  <c r="D7" i="1"/>
  <c r="F7" i="1"/>
  <c r="K5" i="4"/>
  <c r="H6" i="1" s="1"/>
  <c r="K6" i="4"/>
  <c r="H7" i="1" s="1"/>
  <c r="K4" i="4"/>
  <c r="H5" i="1" s="1"/>
  <c r="K6" i="11"/>
  <c r="G7" i="1" s="1"/>
  <c r="K5" i="11"/>
  <c r="G6" i="1" s="1"/>
  <c r="K4" i="11"/>
  <c r="G5" i="1" s="1"/>
  <c r="K5" i="10"/>
  <c r="F6" i="1" s="1"/>
  <c r="K4" i="10"/>
  <c r="F5" i="1" s="1"/>
  <c r="K6" i="9"/>
  <c r="E7" i="1" s="1"/>
  <c r="K5" i="9"/>
  <c r="E6" i="1" s="1"/>
  <c r="K4" i="9"/>
  <c r="E5" i="1" s="1"/>
  <c r="K6" i="5"/>
  <c r="K5" i="5"/>
  <c r="D6" i="1" s="1"/>
  <c r="K4" i="5"/>
  <c r="D5" i="1" s="1"/>
  <c r="K6" i="3"/>
  <c r="C7" i="1" s="1"/>
  <c r="K5" i="3"/>
  <c r="K4" i="3"/>
  <c r="C5" i="1" s="1"/>
  <c r="I7" i="1" l="1"/>
  <c r="I6" i="1"/>
  <c r="K4" i="2"/>
  <c r="K5" i="2"/>
  <c r="B6" i="1" s="1"/>
  <c r="K6" i="2"/>
  <c r="B7" i="1" s="1"/>
  <c r="B6" i="6" l="1"/>
  <c r="B7" i="6"/>
  <c r="B5" i="6"/>
  <c r="A7" i="7" l="1"/>
  <c r="A7" i="6"/>
  <c r="C7" i="6"/>
  <c r="J7" i="7" l="1"/>
  <c r="C7" i="7"/>
  <c r="A7" i="1"/>
  <c r="A5" i="1"/>
  <c r="A6" i="1"/>
  <c r="H7" i="7"/>
  <c r="G7" i="7"/>
  <c r="F7" i="7"/>
  <c r="E7" i="7"/>
  <c r="D7" i="7"/>
  <c r="B7" i="7"/>
  <c r="I7" i="7" l="1"/>
  <c r="K7" i="7" s="1"/>
  <c r="B5" i="1"/>
  <c r="I5" i="1" l="1"/>
  <c r="A2" i="6" l="1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D7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K6" i="7" l="1"/>
  <c r="L6" i="7" s="1"/>
  <c r="J6" i="1"/>
  <c r="J5" i="1"/>
  <c r="J7" i="1"/>
  <c r="L5" i="7" l="1"/>
  <c r="L7" i="7"/>
</calcChain>
</file>

<file path=xl/sharedStrings.xml><?xml version="1.0" encoding="utf-8"?>
<sst xmlns="http://schemas.openxmlformats.org/spreadsheetml/2006/main" count="157" uniqueCount="51">
  <si>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</si>
  <si>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</si>
  <si>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</si>
  <si>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</si>
  <si>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</si>
  <si>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</si>
  <si>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</si>
  <si>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</si>
  <si>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</si>
  <si>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</si>
  <si>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</si>
  <si>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</si>
  <si>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</si>
  <si>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</si>
  <si>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</si>
  <si>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</si>
  <si>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</si>
  <si>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</si>
  <si>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</si>
  <si>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</si>
  <si>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</si>
  <si>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r>
      <rPr>
        <b/>
        <sz val="10"/>
        <rFont val="Calibri"/>
        <family val="2"/>
        <scheme val="minor"/>
      </rPr>
      <t>TOTAL</t>
    </r>
    <r>
      <rPr>
        <b/>
        <sz val="10"/>
        <color rgb="FFFF0000"/>
        <rFont val="Calibri"/>
        <family val="2"/>
        <scheme val="minor"/>
      </rPr>
      <t xml:space="preserve"> (Technical Only)</t>
    </r>
  </si>
  <si>
    <t>Criteria 5</t>
  </si>
  <si>
    <t>Criteria 6</t>
  </si>
  <si>
    <t>Fellowship Travel International (FTI)</t>
  </si>
  <si>
    <t>Tumlare</t>
  </si>
  <si>
    <t>Worldstrides</t>
  </si>
  <si>
    <t>RFP730-16129 2017 UH Trip to Berlin</t>
  </si>
  <si>
    <t>Evaluator 7</t>
  </si>
  <si>
    <t>RESPONDENT EVALUATION MATRIX</t>
  </si>
  <si>
    <t>Evaluator Name:</t>
  </si>
  <si>
    <t xml:space="preserve">Criteria 1 </t>
  </si>
  <si>
    <t>Demonstrated experience performing the requested services for higher education institutions or establishments of similar size.</t>
  </si>
  <si>
    <t>Administrative, financial reporting, operational and management structure in place to satisfy service requirements</t>
  </si>
  <si>
    <t>Stability and success of respondent’s business including, but not limited to, demonstrated capability and financial resources to perform work in the time projected.</t>
  </si>
  <si>
    <t>Customer Service References</t>
  </si>
  <si>
    <t>Ability to meet timelines and deadlines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</si>
  <si>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</si>
  <si>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</si>
  <si>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</si>
  <si>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</si>
  <si>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</si>
  <si>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</si>
  <si>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</si>
  <si>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</si>
  <si>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</si>
  <si>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</si>
  <si>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</si>
  <si>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</si>
  <si>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</si>
  <si>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 xml:space="preserve">Pricing **Only Evaluators 4, 6, and 7 will evaluate Cost (Criteria 1), everyone else please leave this blank**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</si>
</sst>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17" fillId="0" borderId="0" xfId="0" applyFont="1" applyBorder="1" applyAlignment="1">
      <alignment horizontal="center"/>
    </xf>
    <xf numFmtId="0" fontId="41" fillId="3" borderId="16" xfId="4" applyFont="1" applyFill="1" applyBorder="1" applyAlignment="1">
      <alignment horizontal="center"/>
    </xf>
    <xf numFmtId="0" fontId="43" fillId="0" borderId="21" xfId="2" applyFont="1" applyBorder="1"/>
    <xf numFmtId="0" fontId="43" fillId="0" borderId="21" xfId="2" applyFont="1" applyBorder="1"/>
    <xf numFmtId="0" fontId="43" fillId="0" borderId="22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17" fillId="0" borderId="0" xfId="0" applyFont="1" applyAlignment="1"/>
    <xf numFmtId="0" fontId="45" fillId="0" borderId="0" xfId="0" applyFont="1"/>
    <xf numFmtId="0" fontId="47" fillId="0" borderId="0" xfId="116" applyFont="1" applyAlignment="1">
      <alignment horizontal="center" vertical="center"/>
    </xf>
    <xf numFmtId="0" fontId="46" fillId="26" borderId="27" xfId="116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0" borderId="0" xfId="116" applyFont="1" applyAlignment="1">
      <alignment horizontal="center"/>
    </xf>
    <xf numFmtId="0" fontId="42" fillId="26" borderId="28" xfId="116" applyFont="1" applyFill="1" applyBorder="1" applyAlignment="1">
      <alignment horizontal="center"/>
    </xf>
    <xf numFmtId="0" fontId="42" fillId="0" borderId="29" xfId="116" applyFont="1" applyFill="1" applyBorder="1" applyAlignment="1">
      <alignment horizontal="center"/>
    </xf>
    <xf numFmtId="0" fontId="42" fillId="26" borderId="30" xfId="116" applyFont="1" applyFill="1" applyBorder="1" applyAlignment="1">
      <alignment horizontal="center"/>
    </xf>
    <xf numFmtId="0" fontId="40" fillId="26" borderId="28" xfId="116" applyFont="1" applyFill="1" applyBorder="1" applyAlignment="1">
      <alignment horizontal="center"/>
    </xf>
    <xf numFmtId="0" fontId="40" fillId="0" borderId="29" xfId="116" applyFont="1" applyFill="1" applyBorder="1" applyAlignment="1">
      <alignment horizontal="center"/>
    </xf>
    <xf numFmtId="0" fontId="40" fillId="26" borderId="30" xfId="116" applyFont="1" applyFill="1" applyBorder="1" applyAlignment="1">
      <alignment horizontal="center"/>
    </xf>
    <xf numFmtId="0" fontId="49" fillId="26" borderId="31" xfId="116" applyFont="1" applyFill="1" applyBorder="1" applyAlignment="1">
      <alignment horizontal="center"/>
    </xf>
    <xf numFmtId="0" fontId="19" fillId="0" borderId="32" xfId="88" applyFont="1" applyFill="1" applyBorder="1" applyAlignment="1">
      <alignment horizontal="center"/>
    </xf>
    <xf numFmtId="0" fontId="43" fillId="27" borderId="33" xfId="116" applyFont="1" applyFill="1" applyBorder="1" applyAlignment="1" applyProtection="1">
      <alignment horizontal="center"/>
      <protection locked="0"/>
    </xf>
    <xf numFmtId="0" fontId="43" fillId="0" borderId="22" xfId="116" applyFont="1" applyFill="1" applyBorder="1" applyAlignment="1">
      <alignment horizontal="center"/>
    </xf>
    <xf numFmtId="0" fontId="43" fillId="26" borderId="6" xfId="116" applyFont="1" applyFill="1" applyBorder="1" applyAlignment="1">
      <alignment horizontal="center"/>
    </xf>
    <xf numFmtId="0" fontId="49" fillId="0" borderId="22" xfId="116" applyFont="1" applyFill="1" applyBorder="1" applyAlignment="1">
      <alignment horizontal="center"/>
    </xf>
    <xf numFmtId="0" fontId="49" fillId="26" borderId="6" xfId="116" applyFont="1" applyFill="1" applyBorder="1" applyAlignment="1">
      <alignment horizontal="center"/>
    </xf>
    <xf numFmtId="0" fontId="43" fillId="26" borderId="32" xfId="116" applyFont="1" applyFill="1" applyBorder="1" applyAlignment="1">
      <alignment horizontal="center"/>
    </xf>
    <xf numFmtId="0" fontId="49" fillId="26" borderId="22" xfId="116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42" fillId="0" borderId="21" xfId="2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5" fillId="26" borderId="22" xfId="0" applyFont="1" applyFill="1" applyBorder="1" applyAlignment="1">
      <alignment horizontal="center"/>
    </xf>
    <xf numFmtId="0" fontId="46" fillId="0" borderId="23" xfId="0" applyFont="1" applyBorder="1" applyAlignment="1">
      <alignment horizontal="center"/>
    </xf>
    <xf numFmtId="0" fontId="48" fillId="0" borderId="24" xfId="116" applyFont="1" applyFill="1" applyBorder="1" applyAlignment="1">
      <alignment horizontal="center" vertical="center" wrapText="1"/>
    </xf>
    <xf numFmtId="0" fontId="48" fillId="0" borderId="25" xfId="116" applyFont="1" applyFill="1" applyBorder="1" applyAlignment="1">
      <alignment horizontal="center" vertical="center" wrapText="1"/>
    </xf>
    <xf numFmtId="0" fontId="48" fillId="0" borderId="26" xfId="116" applyFont="1" applyFill="1" applyBorder="1" applyAlignment="1">
      <alignment horizontal="center" vertical="center" wrapText="1"/>
    </xf>
    <xf numFmtId="0" fontId="46" fillId="0" borderId="24" xfId="116" applyFont="1" applyFill="1" applyBorder="1" applyAlignment="1">
      <alignment horizontal="center" vertical="center" wrapText="1"/>
    </xf>
    <xf numFmtId="0" fontId="46" fillId="0" borderId="25" xfId="116" applyFont="1" applyFill="1" applyBorder="1" applyAlignment="1">
      <alignment horizontal="center" vertical="center" wrapText="1"/>
    </xf>
    <xf numFmtId="0" fontId="46" fillId="0" borderId="26" xfId="116" applyFont="1" applyFill="1" applyBorder="1" applyAlignment="1">
      <alignment horizontal="center" vertical="center" wrapText="1"/>
    </xf>
    <xf numFmtId="0" fontId="51" fillId="0" borderId="22" xfId="0" applyFont="1" applyBorder="1" applyAlignment="1"/>
    <xf numFmtId="0" fontId="0" fillId="0" borderId="22" xfId="0" applyBorder="1" applyAlignment="1"/>
    <xf numFmtId="0" fontId="50" fillId="0" borderId="34" xfId="0" applyFont="1" applyBorder="1" applyAlignment="1">
      <alignment horizontal="center" vertical="top" wrapText="1"/>
    </xf>
    <xf numFmtId="0" fontId="50" fillId="0" borderId="29" xfId="0" applyFont="1" applyBorder="1" applyAlignment="1">
      <alignment horizontal="center" vertical="top" wrapText="1"/>
    </xf>
    <xf numFmtId="0" fontId="50" fillId="0" borderId="35" xfId="0" applyFont="1" applyBorder="1" applyAlignment="1">
      <alignment horizontal="center" vertical="top" wrapText="1"/>
    </xf>
    <xf numFmtId="0" fontId="50" fillId="0" borderId="36" xfId="0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top" wrapText="1"/>
    </xf>
    <xf numFmtId="0" fontId="50" fillId="0" borderId="37" xfId="0" applyFont="1" applyBorder="1" applyAlignment="1">
      <alignment horizontal="center" vertical="top" wrapText="1"/>
    </xf>
    <xf numFmtId="0" fontId="50" fillId="0" borderId="38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39" xfId="0" applyFont="1" applyBorder="1" applyAlignment="1">
      <alignment horizontal="center" vertical="top" wrapText="1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Eric's%20Bids/RFP%20730-17128%20Trip%20to%20Berlin/Evaluation%20Matrix%20RFP%20730-17128%20UH%20Trip%20to%20Berl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730-17128 UH Trip to Berlin</v>
          </cell>
        </row>
      </sheetData>
      <sheetData sheetId="1">
        <row r="4">
          <cell r="A4" t="str">
            <v>Fellowship Travel International (FTI)</v>
          </cell>
        </row>
        <row r="5">
          <cell r="A5" t="str">
            <v>Tumlare</v>
          </cell>
        </row>
        <row r="6">
          <cell r="A6" t="str">
            <v>Worldstrides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C2" sqref="C2:J2"/>
    </sheetView>
  </sheetViews>
  <sheetFormatPr defaultRowHeight="12.75" x14ac:dyDescent="0.2"/>
  <cols>
    <col min="7" max="10" width="9.140625" style="20"/>
  </cols>
  <sheetData>
    <row r="1" spans="1:14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4" ht="15.75" x14ac:dyDescent="0.25">
      <c r="A2" s="13"/>
      <c r="B2" s="12"/>
      <c r="C2" s="59" t="s">
        <v>5</v>
      </c>
      <c r="D2" s="59"/>
      <c r="E2" s="59"/>
      <c r="F2" s="59"/>
      <c r="G2" s="59"/>
      <c r="H2" s="59"/>
      <c r="I2" s="59"/>
      <c r="J2" s="59"/>
      <c r="K2" s="12"/>
    </row>
    <row r="3" spans="1:14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4" x14ac:dyDescent="0.2">
      <c r="A4" s="61" t="s">
        <v>24</v>
      </c>
      <c r="B4" s="61"/>
      <c r="C4" s="61"/>
      <c r="D4" s="61"/>
      <c r="E4" s="29">
        <v>0</v>
      </c>
      <c r="F4" s="29">
        <v>24</v>
      </c>
      <c r="G4" s="29">
        <v>8</v>
      </c>
      <c r="H4" s="29">
        <v>20</v>
      </c>
      <c r="I4" s="29">
        <v>12</v>
      </c>
      <c r="J4" s="29">
        <v>8</v>
      </c>
      <c r="K4" s="26">
        <f>SUM(E4:J4)</f>
        <v>72</v>
      </c>
    </row>
    <row r="5" spans="1:14" x14ac:dyDescent="0.2">
      <c r="A5" s="61" t="s">
        <v>25</v>
      </c>
      <c r="B5" s="61"/>
      <c r="C5" s="61"/>
      <c r="D5" s="61"/>
      <c r="E5" s="29">
        <v>0</v>
      </c>
      <c r="F5" s="29">
        <v>24</v>
      </c>
      <c r="G5" s="29">
        <v>8</v>
      </c>
      <c r="H5" s="29">
        <v>20</v>
      </c>
      <c r="I5" s="29">
        <v>16</v>
      </c>
      <c r="J5" s="29">
        <v>10</v>
      </c>
      <c r="K5" s="26">
        <f>SUM(E5:J5)</f>
        <v>78</v>
      </c>
      <c r="N5" s="20"/>
    </row>
    <row r="6" spans="1:14" x14ac:dyDescent="0.2">
      <c r="A6" s="61" t="s">
        <v>26</v>
      </c>
      <c r="B6" s="61"/>
      <c r="C6" s="61"/>
      <c r="D6" s="61"/>
      <c r="E6" s="29">
        <v>0</v>
      </c>
      <c r="F6" s="29">
        <v>18</v>
      </c>
      <c r="G6" s="29">
        <v>8</v>
      </c>
      <c r="H6" s="29">
        <v>12</v>
      </c>
      <c r="I6" s="29">
        <v>20</v>
      </c>
      <c r="J6" s="29">
        <v>8</v>
      </c>
      <c r="K6" s="26">
        <f>SUM(E6:J6)</f>
        <v>66</v>
      </c>
    </row>
  </sheetData>
  <mergeCells count="6">
    <mergeCell ref="A1:K1"/>
    <mergeCell ref="C2:J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 t="str">
        <f>Technical!A2</f>
        <v>RFP730-16129 2017 UH Trip to Berlin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Fellowship Travel International (FTI)</v>
      </c>
      <c r="B5" s="9">
        <f>Technical!B5</f>
        <v>72</v>
      </c>
      <c r="C5" s="9">
        <f>Technical!C5</f>
        <v>70</v>
      </c>
      <c r="D5" s="9">
        <f>Technical!D5</f>
        <v>86</v>
      </c>
      <c r="E5" s="9">
        <f>Technical!E5</f>
        <v>75</v>
      </c>
      <c r="F5" s="9">
        <f>Technical!F5</f>
        <v>84</v>
      </c>
      <c r="G5" s="9">
        <f>Technical!G5</f>
        <v>72</v>
      </c>
      <c r="H5" s="9">
        <f>Technical!H5</f>
        <v>48</v>
      </c>
      <c r="I5" s="9">
        <f>AVERAGE(B5:H5)</f>
        <v>72.428571428571431</v>
      </c>
      <c r="J5" s="22">
        <f>'Non-Technical'!C5</f>
        <v>2</v>
      </c>
      <c r="K5" s="9">
        <f>I5+J5</f>
        <v>74.428571428571431</v>
      </c>
      <c r="L5" s="10">
        <f>RANK(K5,$K$5:$K$7,0)</f>
        <v>2</v>
      </c>
    </row>
    <row r="6" spans="1:12" ht="16.5" customHeight="1" x14ac:dyDescent="0.2">
      <c r="A6" s="8" t="str">
        <f>'7'!A5:D5</f>
        <v>Tumlare</v>
      </c>
      <c r="B6" s="9">
        <f>Technical!B6</f>
        <v>78</v>
      </c>
      <c r="C6" s="9">
        <f>Technical!C6</f>
        <v>90</v>
      </c>
      <c r="D6" s="9">
        <f>Technical!D6</f>
        <v>90</v>
      </c>
      <c r="E6" s="9">
        <f>Technical!E6</f>
        <v>81</v>
      </c>
      <c r="F6" s="9">
        <f>Technical!F6</f>
        <v>77</v>
      </c>
      <c r="G6" s="9">
        <f>Technical!G6</f>
        <v>81</v>
      </c>
      <c r="H6" s="9">
        <f>Technical!H6</f>
        <v>48</v>
      </c>
      <c r="I6" s="9">
        <f>AVERAGE(B6:H6)</f>
        <v>77.857142857142861</v>
      </c>
      <c r="J6" s="22">
        <f>'Non-Technical'!C6</f>
        <v>2</v>
      </c>
      <c r="K6" s="9">
        <f>I6+J6</f>
        <v>79.857142857142861</v>
      </c>
      <c r="L6" s="10">
        <f>RANK(K6,$K$5:$K$7,0)</f>
        <v>1</v>
      </c>
    </row>
    <row r="7" spans="1:12" x14ac:dyDescent="0.2">
      <c r="A7" s="8" t="str">
        <f>'7'!A6:D6</f>
        <v>Worldstrides</v>
      </c>
      <c r="B7" s="9">
        <f>Technical!B7</f>
        <v>66</v>
      </c>
      <c r="C7" s="9">
        <f>Technical!C7</f>
        <v>66</v>
      </c>
      <c r="D7" s="9">
        <f>Technical!D7</f>
        <v>90</v>
      </c>
      <c r="E7" s="9">
        <f>Technical!E7</f>
        <v>73</v>
      </c>
      <c r="F7" s="9">
        <f>Technical!F7</f>
        <v>58</v>
      </c>
      <c r="G7" s="9">
        <f>Technical!G7</f>
        <v>73</v>
      </c>
      <c r="H7" s="9">
        <f>Technical!H7</f>
        <v>52</v>
      </c>
      <c r="I7" s="9">
        <f>AVERAGE(B7:H7)</f>
        <v>68.285714285714292</v>
      </c>
      <c r="J7" s="22">
        <f>'Non-Technical'!C7</f>
        <v>2</v>
      </c>
      <c r="K7" s="9">
        <f t="shared" ref="K7" si="0">I7+J7</f>
        <v>70.285714285714292</v>
      </c>
      <c r="L7" s="10">
        <f>RANK(K7,$K$5:$K$7,0)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workbookViewId="0">
      <selection activeCell="C3" sqref="C3:F3"/>
    </sheetView>
  </sheetViews>
  <sheetFormatPr defaultRowHeight="12.75" x14ac:dyDescent="0.2"/>
  <cols>
    <col min="1" max="1" width="2" style="20" customWidth="1"/>
    <col min="2" max="2" width="38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8" width="11.42578125" style="20" customWidth="1"/>
    <col min="19" max="20" width="10" style="20" customWidth="1"/>
    <col min="21" max="16384" width="9.140625" style="20"/>
  </cols>
  <sheetData>
    <row r="1" spans="2:22" ht="15.75" x14ac:dyDescent="0.25">
      <c r="B1" s="64" t="s">
        <v>29</v>
      </c>
      <c r="C1" s="64"/>
      <c r="D1" s="64"/>
      <c r="E1" s="36" t="str">
        <f>[1]Cover!A6</f>
        <v>RFP 730-17128 UH Trip to Berlin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2:22" ht="15.75" customHeight="1" x14ac:dyDescent="0.25">
      <c r="C2" s="36"/>
      <c r="D2" s="36"/>
      <c r="E2" s="36"/>
      <c r="F2" s="36"/>
      <c r="G2" s="36"/>
    </row>
    <row r="3" spans="2:22" ht="15" customHeight="1" x14ac:dyDescent="0.2">
      <c r="B3" s="37" t="s">
        <v>30</v>
      </c>
      <c r="C3" s="65"/>
      <c r="D3" s="65"/>
      <c r="E3" s="65"/>
      <c r="F3" s="65"/>
    </row>
    <row r="4" spans="2:22" ht="15" customHeight="1" x14ac:dyDescent="0.2">
      <c r="F4" s="1"/>
    </row>
    <row r="5" spans="2:22" ht="16.5" thickBot="1" x14ac:dyDescent="0.3">
      <c r="B5" s="1"/>
      <c r="C5" s="66" t="s">
        <v>31</v>
      </c>
      <c r="D5" s="66"/>
      <c r="E5" s="66"/>
      <c r="F5" s="66" t="s">
        <v>13</v>
      </c>
      <c r="G5" s="66"/>
      <c r="H5" s="66"/>
      <c r="I5" s="66" t="s">
        <v>14</v>
      </c>
      <c r="J5" s="66"/>
      <c r="K5" s="66"/>
      <c r="L5" s="66" t="s">
        <v>20</v>
      </c>
      <c r="M5" s="66"/>
      <c r="N5" s="66"/>
      <c r="O5" s="66" t="s">
        <v>22</v>
      </c>
      <c r="P5" s="66"/>
      <c r="Q5" s="66"/>
      <c r="R5" s="66" t="s">
        <v>23</v>
      </c>
      <c r="S5" s="66"/>
      <c r="T5" s="66"/>
    </row>
    <row r="6" spans="2:22" s="40" customFormat="1" ht="108" customHeight="1" x14ac:dyDescent="0.2">
      <c r="B6" s="38"/>
      <c r="C6" s="67" t="s">
        <v>50</v>
      </c>
      <c r="D6" s="68"/>
      <c r="E6" s="69"/>
      <c r="F6" s="70" t="s">
        <v>32</v>
      </c>
      <c r="G6" s="71"/>
      <c r="H6" s="72"/>
      <c r="I6" s="70" t="s">
        <v>33</v>
      </c>
      <c r="J6" s="71"/>
      <c r="K6" s="72"/>
      <c r="L6" s="70" t="s">
        <v>34</v>
      </c>
      <c r="M6" s="71"/>
      <c r="N6" s="72"/>
      <c r="O6" s="70" t="s">
        <v>35</v>
      </c>
      <c r="P6" s="71"/>
      <c r="Q6" s="72"/>
      <c r="R6" s="70" t="s">
        <v>36</v>
      </c>
      <c r="S6" s="71"/>
      <c r="T6" s="72"/>
      <c r="U6" s="39" t="s">
        <v>37</v>
      </c>
    </row>
    <row r="7" spans="2:22" x14ac:dyDescent="0.2">
      <c r="B7" s="41" t="s">
        <v>11</v>
      </c>
      <c r="C7" s="42" t="s">
        <v>38</v>
      </c>
      <c r="D7" s="43" t="s">
        <v>39</v>
      </c>
      <c r="E7" s="44" t="s">
        <v>40</v>
      </c>
      <c r="F7" s="45" t="s">
        <v>38</v>
      </c>
      <c r="G7" s="46" t="s">
        <v>39</v>
      </c>
      <c r="H7" s="47" t="s">
        <v>40</v>
      </c>
      <c r="I7" s="45" t="s">
        <v>38</v>
      </c>
      <c r="J7" s="46" t="s">
        <v>39</v>
      </c>
      <c r="K7" s="47" t="s">
        <v>40</v>
      </c>
      <c r="L7" s="42" t="s">
        <v>38</v>
      </c>
      <c r="M7" s="43" t="s">
        <v>39</v>
      </c>
      <c r="N7" s="44" t="s">
        <v>40</v>
      </c>
      <c r="O7" s="42" t="s">
        <v>38</v>
      </c>
      <c r="P7" s="43" t="s">
        <v>39</v>
      </c>
      <c r="Q7" s="44" t="s">
        <v>40</v>
      </c>
      <c r="R7" s="42" t="s">
        <v>38</v>
      </c>
      <c r="S7" s="43" t="s">
        <v>39</v>
      </c>
      <c r="T7" s="44" t="s">
        <v>40</v>
      </c>
      <c r="U7" s="48"/>
    </row>
    <row r="8" spans="2:22" x14ac:dyDescent="0.2">
      <c r="B8" s="49" t="str">
        <f>'[1]RFP Submittal'!A4</f>
        <v>Fellowship Travel International (FTI)</v>
      </c>
      <c r="C8" s="50"/>
      <c r="D8" s="51">
        <v>2</v>
      </c>
      <c r="E8" s="52">
        <f>C8*D8</f>
        <v>0</v>
      </c>
      <c r="F8" s="50"/>
      <c r="G8" s="53">
        <v>6</v>
      </c>
      <c r="H8" s="54">
        <f>F8*G8</f>
        <v>0</v>
      </c>
      <c r="I8" s="50"/>
      <c r="J8" s="53">
        <v>2</v>
      </c>
      <c r="K8" s="54">
        <f>I8*J8</f>
        <v>0</v>
      </c>
      <c r="L8" s="50"/>
      <c r="M8" s="51">
        <v>4</v>
      </c>
      <c r="N8" s="52">
        <f>L8*M8</f>
        <v>0</v>
      </c>
      <c r="O8" s="50"/>
      <c r="P8" s="51">
        <v>4</v>
      </c>
      <c r="Q8" s="55">
        <f>O8*P8</f>
        <v>0</v>
      </c>
      <c r="R8" s="50"/>
      <c r="S8" s="51">
        <v>2</v>
      </c>
      <c r="T8" s="55">
        <f>R8*S8</f>
        <v>0</v>
      </c>
      <c r="U8" s="56">
        <f>SUM(E8+H8+K8+N8+Q8+T8)</f>
        <v>0</v>
      </c>
    </row>
    <row r="9" spans="2:22" x14ac:dyDescent="0.2">
      <c r="B9" s="49" t="str">
        <f>'[1]RFP Submittal'!A5</f>
        <v>Tumlare</v>
      </c>
      <c r="C9" s="50"/>
      <c r="D9" s="51">
        <v>2</v>
      </c>
      <c r="E9" s="52">
        <f t="shared" ref="E9:E10" si="0">C9*D9</f>
        <v>0</v>
      </c>
      <c r="F9" s="50"/>
      <c r="G9" s="53">
        <v>6</v>
      </c>
      <c r="H9" s="54">
        <f t="shared" ref="H9:H10" si="1">F9*G9</f>
        <v>0</v>
      </c>
      <c r="I9" s="50"/>
      <c r="J9" s="53">
        <v>2</v>
      </c>
      <c r="K9" s="54">
        <f t="shared" ref="K9:K10" si="2">I9*J9</f>
        <v>0</v>
      </c>
      <c r="L9" s="50"/>
      <c r="M9" s="51">
        <v>4</v>
      </c>
      <c r="N9" s="52">
        <f t="shared" ref="N9:N10" si="3">L9*M9</f>
        <v>0</v>
      </c>
      <c r="O9" s="50"/>
      <c r="P9" s="51">
        <v>4</v>
      </c>
      <c r="Q9" s="55">
        <f t="shared" ref="Q9:Q10" si="4">O9*P9</f>
        <v>0</v>
      </c>
      <c r="R9" s="50"/>
      <c r="S9" s="51">
        <v>2</v>
      </c>
      <c r="T9" s="55">
        <f t="shared" ref="T9:T10" si="5">R9*S9</f>
        <v>0</v>
      </c>
      <c r="U9" s="56">
        <f t="shared" ref="U9:U10" si="6">SUM(E9+H9+K9+N9+Q9+T9)</f>
        <v>0</v>
      </c>
    </row>
    <row r="10" spans="2:22" x14ac:dyDescent="0.2">
      <c r="B10" s="49" t="str">
        <f>'[1]RFP Submittal'!A6</f>
        <v>Worldstrides</v>
      </c>
      <c r="C10" s="50"/>
      <c r="D10" s="51">
        <v>2</v>
      </c>
      <c r="E10" s="52">
        <f t="shared" si="0"/>
        <v>0</v>
      </c>
      <c r="F10" s="50"/>
      <c r="G10" s="53">
        <v>6</v>
      </c>
      <c r="H10" s="54">
        <f t="shared" si="1"/>
        <v>0</v>
      </c>
      <c r="I10" s="50"/>
      <c r="J10" s="53">
        <v>2</v>
      </c>
      <c r="K10" s="54">
        <f t="shared" si="2"/>
        <v>0</v>
      </c>
      <c r="L10" s="50"/>
      <c r="M10" s="51">
        <v>4</v>
      </c>
      <c r="N10" s="52">
        <f t="shared" si="3"/>
        <v>0</v>
      </c>
      <c r="O10" s="50"/>
      <c r="P10" s="51">
        <v>4</v>
      </c>
      <c r="Q10" s="55">
        <f t="shared" si="4"/>
        <v>0</v>
      </c>
      <c r="R10" s="50"/>
      <c r="S10" s="51">
        <v>2</v>
      </c>
      <c r="T10" s="55">
        <f t="shared" si="5"/>
        <v>0</v>
      </c>
      <c r="U10" s="56">
        <f t="shared" si="6"/>
        <v>0</v>
      </c>
    </row>
    <row r="11" spans="2:22" x14ac:dyDescent="0.2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2:22" x14ac:dyDescent="0.2">
      <c r="B12" s="75" t="s">
        <v>41</v>
      </c>
      <c r="C12" s="76"/>
      <c r="D12" s="76"/>
      <c r="E12" s="77"/>
      <c r="F12" s="57"/>
      <c r="G12" s="57" t="s">
        <v>42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2:22" x14ac:dyDescent="0.2">
      <c r="B13" s="78"/>
      <c r="C13" s="79"/>
      <c r="D13" s="79"/>
      <c r="E13" s="80"/>
      <c r="F13" s="57"/>
      <c r="G13" s="57" t="s">
        <v>43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2:22" x14ac:dyDescent="0.2">
      <c r="B14" s="78"/>
      <c r="C14" s="79"/>
      <c r="D14" s="79"/>
      <c r="E14" s="80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2:22" x14ac:dyDescent="0.2">
      <c r="B15" s="81"/>
      <c r="C15" s="82"/>
      <c r="D15" s="82"/>
      <c r="E15" s="83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7" spans="2:5" x14ac:dyDescent="0.2">
      <c r="B17" s="73" t="s">
        <v>44</v>
      </c>
      <c r="C17" s="74"/>
      <c r="D17" s="74"/>
      <c r="E17" s="74"/>
    </row>
    <row r="18" spans="2:5" x14ac:dyDescent="0.2">
      <c r="B18" s="73" t="s">
        <v>45</v>
      </c>
      <c r="C18" s="74"/>
      <c r="D18" s="74"/>
      <c r="E18" s="74"/>
    </row>
    <row r="19" spans="2:5" x14ac:dyDescent="0.2">
      <c r="B19" s="73" t="s">
        <v>46</v>
      </c>
      <c r="C19" s="74"/>
      <c r="D19" s="74"/>
      <c r="E19" s="74"/>
    </row>
    <row r="20" spans="2:5" x14ac:dyDescent="0.2">
      <c r="B20" s="73" t="s">
        <v>47</v>
      </c>
      <c r="C20" s="74"/>
      <c r="D20" s="74"/>
      <c r="E20" s="74"/>
    </row>
    <row r="21" spans="2:5" x14ac:dyDescent="0.2">
      <c r="B21" s="73" t="s">
        <v>48</v>
      </c>
      <c r="C21" s="74"/>
      <c r="D21" s="74"/>
      <c r="E21" s="74"/>
    </row>
    <row r="22" spans="2:5" x14ac:dyDescent="0.2">
      <c r="B22" s="73" t="s">
        <v>49</v>
      </c>
      <c r="C22" s="74"/>
      <c r="D22" s="74"/>
      <c r="E22" s="74"/>
    </row>
  </sheetData>
  <mergeCells count="21">
    <mergeCell ref="B22:E22"/>
    <mergeCell ref="B12:E15"/>
    <mergeCell ref="B17:E17"/>
    <mergeCell ref="B18:E18"/>
    <mergeCell ref="B19:E19"/>
    <mergeCell ref="B20:E20"/>
    <mergeCell ref="B21:E21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3"/>
      <c r="B2" s="12"/>
      <c r="C2" s="59" t="s">
        <v>6</v>
      </c>
      <c r="D2" s="59"/>
      <c r="E2" s="59"/>
      <c r="F2" s="59"/>
      <c r="G2" s="59"/>
      <c r="H2" s="12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0">
        <v>0</v>
      </c>
      <c r="F4" s="30">
        <v>18</v>
      </c>
      <c r="G4" s="30">
        <v>10</v>
      </c>
      <c r="H4" s="30">
        <v>16</v>
      </c>
      <c r="I4" s="30">
        <v>20</v>
      </c>
      <c r="J4" s="30">
        <v>6</v>
      </c>
      <c r="K4" s="26">
        <f>SUM(E4:J4)</f>
        <v>70</v>
      </c>
    </row>
    <row r="5" spans="1:11" x14ac:dyDescent="0.2">
      <c r="A5" s="61" t="s">
        <v>25</v>
      </c>
      <c r="B5" s="61"/>
      <c r="C5" s="61"/>
      <c r="D5" s="61"/>
      <c r="E5" s="30">
        <v>0</v>
      </c>
      <c r="F5" s="30">
        <v>30</v>
      </c>
      <c r="G5" s="30">
        <v>10</v>
      </c>
      <c r="H5" s="30">
        <v>20</v>
      </c>
      <c r="I5" s="30">
        <v>20</v>
      </c>
      <c r="J5" s="30">
        <v>10</v>
      </c>
      <c r="K5" s="26">
        <f>SUM(E5:J5)</f>
        <v>90</v>
      </c>
    </row>
    <row r="6" spans="1:11" x14ac:dyDescent="0.2">
      <c r="A6" s="61" t="s">
        <v>26</v>
      </c>
      <c r="B6" s="61"/>
      <c r="C6" s="61"/>
      <c r="D6" s="61"/>
      <c r="E6" s="30">
        <v>0</v>
      </c>
      <c r="F6" s="30">
        <v>24</v>
      </c>
      <c r="G6" s="30">
        <v>6</v>
      </c>
      <c r="H6" s="30">
        <v>12</v>
      </c>
      <c r="I6" s="30">
        <v>16</v>
      </c>
      <c r="J6" s="30">
        <v>8</v>
      </c>
      <c r="K6" s="26">
        <f>SUM(E6:J6)</f>
        <v>66</v>
      </c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3"/>
      <c r="B2" s="12"/>
      <c r="C2" s="59" t="s">
        <v>7</v>
      </c>
      <c r="D2" s="59"/>
      <c r="E2" s="59"/>
      <c r="F2" s="59"/>
      <c r="G2" s="59"/>
      <c r="H2" s="12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1">
        <v>0</v>
      </c>
      <c r="F4" s="31">
        <v>30</v>
      </c>
      <c r="G4" s="31">
        <v>8</v>
      </c>
      <c r="H4" s="31">
        <v>20</v>
      </c>
      <c r="I4" s="31">
        <v>20</v>
      </c>
      <c r="J4" s="31">
        <v>8</v>
      </c>
      <c r="K4" s="26">
        <f>SUM(E4:J4)</f>
        <v>86</v>
      </c>
    </row>
    <row r="5" spans="1:11" x14ac:dyDescent="0.2">
      <c r="A5" s="61" t="s">
        <v>25</v>
      </c>
      <c r="B5" s="61"/>
      <c r="C5" s="61"/>
      <c r="D5" s="61"/>
      <c r="E5" s="31">
        <v>0</v>
      </c>
      <c r="F5" s="31">
        <v>30</v>
      </c>
      <c r="G5" s="31">
        <v>10</v>
      </c>
      <c r="H5" s="31">
        <v>20</v>
      </c>
      <c r="I5" s="31">
        <v>20</v>
      </c>
      <c r="J5" s="31">
        <v>10</v>
      </c>
      <c r="K5" s="26">
        <f>SUM(E5:J5)</f>
        <v>90</v>
      </c>
    </row>
    <row r="6" spans="1:11" x14ac:dyDescent="0.2">
      <c r="A6" s="61" t="s">
        <v>26</v>
      </c>
      <c r="B6" s="61"/>
      <c r="C6" s="61"/>
      <c r="D6" s="61"/>
      <c r="E6" s="31">
        <v>0</v>
      </c>
      <c r="F6" s="31">
        <v>30</v>
      </c>
      <c r="G6" s="31">
        <v>10</v>
      </c>
      <c r="H6" s="31">
        <v>20</v>
      </c>
      <c r="I6" s="31">
        <v>20</v>
      </c>
      <c r="J6" s="31">
        <v>10</v>
      </c>
      <c r="K6" s="26">
        <f>SUM(E6:J6)</f>
        <v>90</v>
      </c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6"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8"/>
  <sheetViews>
    <sheetView workbookViewId="0">
      <selection activeCell="E4" sqref="E4:E6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5"/>
      <c r="B2" s="14"/>
      <c r="C2" s="59" t="s">
        <v>8</v>
      </c>
      <c r="D2" s="59"/>
      <c r="E2" s="59"/>
      <c r="F2" s="59"/>
      <c r="G2" s="59"/>
      <c r="H2" s="14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5">
        <v>3</v>
      </c>
      <c r="F4" s="32">
        <v>24</v>
      </c>
      <c r="G4" s="32">
        <v>8</v>
      </c>
      <c r="H4" s="32">
        <v>16</v>
      </c>
      <c r="I4" s="32">
        <v>16</v>
      </c>
      <c r="J4" s="32">
        <v>8</v>
      </c>
      <c r="K4" s="26">
        <f>SUM(E4:J4)</f>
        <v>75</v>
      </c>
    </row>
    <row r="5" spans="1:11" x14ac:dyDescent="0.2">
      <c r="A5" s="61" t="s">
        <v>25</v>
      </c>
      <c r="B5" s="61"/>
      <c r="C5" s="61"/>
      <c r="D5" s="61"/>
      <c r="E5" s="35">
        <v>5</v>
      </c>
      <c r="F5" s="32">
        <v>24</v>
      </c>
      <c r="G5" s="32">
        <v>8</v>
      </c>
      <c r="H5" s="32">
        <v>16</v>
      </c>
      <c r="I5" s="32">
        <v>20</v>
      </c>
      <c r="J5" s="32">
        <v>8</v>
      </c>
      <c r="K5" s="26">
        <f>SUM(E5:J5)</f>
        <v>81</v>
      </c>
    </row>
    <row r="6" spans="1:11" x14ac:dyDescent="0.2">
      <c r="A6" s="61" t="s">
        <v>26</v>
      </c>
      <c r="B6" s="61"/>
      <c r="C6" s="61"/>
      <c r="D6" s="61"/>
      <c r="E6" s="35">
        <v>1</v>
      </c>
      <c r="F6" s="32">
        <v>24</v>
      </c>
      <c r="G6" s="32">
        <v>8</v>
      </c>
      <c r="H6" s="32">
        <v>16</v>
      </c>
      <c r="I6" s="32">
        <v>16</v>
      </c>
      <c r="J6" s="32">
        <v>8</v>
      </c>
      <c r="K6" s="26">
        <f>SUM(E6:J6)</f>
        <v>73</v>
      </c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7"/>
      <c r="B2" s="16"/>
      <c r="C2" s="59" t="s">
        <v>9</v>
      </c>
      <c r="D2" s="59"/>
      <c r="E2" s="59"/>
      <c r="F2" s="59"/>
      <c r="G2" s="59"/>
      <c r="H2" s="16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3">
        <v>0</v>
      </c>
      <c r="F4" s="33">
        <v>30</v>
      </c>
      <c r="G4" s="33">
        <v>10</v>
      </c>
      <c r="H4" s="33">
        <v>16</v>
      </c>
      <c r="I4" s="33">
        <v>20</v>
      </c>
      <c r="J4" s="33">
        <v>8</v>
      </c>
      <c r="K4" s="26">
        <f>SUM(E4:J4)</f>
        <v>84</v>
      </c>
    </row>
    <row r="5" spans="1:11" x14ac:dyDescent="0.2">
      <c r="A5" s="61" t="s">
        <v>25</v>
      </c>
      <c r="B5" s="61"/>
      <c r="C5" s="61"/>
      <c r="D5" s="61"/>
      <c r="E5" s="33">
        <v>0</v>
      </c>
      <c r="F5" s="33">
        <v>30</v>
      </c>
      <c r="G5" s="33">
        <v>7</v>
      </c>
      <c r="H5" s="33">
        <v>16</v>
      </c>
      <c r="I5" s="33">
        <v>16</v>
      </c>
      <c r="J5" s="33">
        <v>8</v>
      </c>
      <c r="K5" s="26">
        <f>SUM(E5:J5)</f>
        <v>77</v>
      </c>
    </row>
    <row r="6" spans="1:11" x14ac:dyDescent="0.2">
      <c r="A6" s="61" t="s">
        <v>26</v>
      </c>
      <c r="B6" s="61"/>
      <c r="C6" s="61"/>
      <c r="D6" s="61"/>
      <c r="E6" s="33">
        <v>0</v>
      </c>
      <c r="F6" s="33">
        <v>24</v>
      </c>
      <c r="G6" s="33">
        <v>6</v>
      </c>
      <c r="H6" s="33">
        <v>8</v>
      </c>
      <c r="I6" s="33">
        <v>14</v>
      </c>
      <c r="J6" s="33">
        <v>6</v>
      </c>
      <c r="K6" s="26">
        <f>SUM(E6:J6)</f>
        <v>58</v>
      </c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E4" sqref="E4:E6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9"/>
      <c r="B2" s="18"/>
      <c r="C2" s="59" t="s">
        <v>10</v>
      </c>
      <c r="D2" s="59"/>
      <c r="E2" s="59"/>
      <c r="F2" s="59"/>
      <c r="G2" s="59"/>
      <c r="H2" s="18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5">
        <v>4</v>
      </c>
      <c r="F4" s="34">
        <v>24</v>
      </c>
      <c r="G4" s="34">
        <v>8</v>
      </c>
      <c r="H4" s="34">
        <v>16</v>
      </c>
      <c r="I4" s="34">
        <v>12</v>
      </c>
      <c r="J4" s="34">
        <v>8</v>
      </c>
      <c r="K4" s="26">
        <f>SUM(E4:J4)</f>
        <v>72</v>
      </c>
    </row>
    <row r="5" spans="1:11" x14ac:dyDescent="0.2">
      <c r="A5" s="61" t="s">
        <v>25</v>
      </c>
      <c r="B5" s="61"/>
      <c r="C5" s="61"/>
      <c r="D5" s="61"/>
      <c r="E5" s="35">
        <v>5</v>
      </c>
      <c r="F5" s="34">
        <v>24</v>
      </c>
      <c r="G5" s="34">
        <v>8</v>
      </c>
      <c r="H5" s="34">
        <v>16</v>
      </c>
      <c r="I5" s="34">
        <v>20</v>
      </c>
      <c r="J5" s="34">
        <v>8</v>
      </c>
      <c r="K5" s="26">
        <f>SUM(E5:J5)</f>
        <v>81</v>
      </c>
    </row>
    <row r="6" spans="1:11" x14ac:dyDescent="0.2">
      <c r="A6" s="61" t="s">
        <v>26</v>
      </c>
      <c r="B6" s="61"/>
      <c r="C6" s="61"/>
      <c r="D6" s="61"/>
      <c r="E6" s="35">
        <v>1</v>
      </c>
      <c r="F6" s="34">
        <v>24</v>
      </c>
      <c r="G6" s="34">
        <v>8</v>
      </c>
      <c r="H6" s="34">
        <v>16</v>
      </c>
      <c r="I6" s="34">
        <v>16</v>
      </c>
      <c r="J6" s="34">
        <v>8</v>
      </c>
      <c r="K6" s="26">
        <f>SUM(E6:J6)</f>
        <v>73</v>
      </c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"/>
  <sheetViews>
    <sheetView workbookViewId="0">
      <selection activeCell="G22" sqref="G22"/>
    </sheetView>
  </sheetViews>
  <sheetFormatPr defaultRowHeight="12.75" x14ac:dyDescent="0.2"/>
  <cols>
    <col min="9" max="10" width="9.140625" style="20"/>
    <col min="11" max="11" width="18.85546875" bestFit="1" customWidth="1"/>
  </cols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27"/>
      <c r="J1" s="27"/>
    </row>
    <row r="2" spans="1:11" ht="15.75" x14ac:dyDescent="0.25">
      <c r="A2" s="13"/>
      <c r="B2" s="12"/>
      <c r="C2" s="59" t="s">
        <v>28</v>
      </c>
      <c r="D2" s="59"/>
      <c r="E2" s="59"/>
      <c r="F2" s="59"/>
      <c r="G2" s="59"/>
      <c r="H2" s="12"/>
      <c r="I2" s="18"/>
      <c r="J2" s="18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8" t="s">
        <v>21</v>
      </c>
    </row>
    <row r="4" spans="1:11" x14ac:dyDescent="0.2">
      <c r="A4" s="61" t="s">
        <v>24</v>
      </c>
      <c r="B4" s="61"/>
      <c r="C4" s="61"/>
      <c r="D4" s="61"/>
      <c r="E4" s="35">
        <v>2</v>
      </c>
      <c r="F4" s="35">
        <v>18</v>
      </c>
      <c r="G4" s="35">
        <v>6</v>
      </c>
      <c r="H4" s="35">
        <v>12</v>
      </c>
      <c r="I4" s="35">
        <v>8</v>
      </c>
      <c r="J4" s="35">
        <v>4</v>
      </c>
      <c r="K4" s="26">
        <f>SUM(F4:J4)</f>
        <v>48</v>
      </c>
    </row>
    <row r="5" spans="1:11" x14ac:dyDescent="0.2">
      <c r="A5" s="61" t="s">
        <v>25</v>
      </c>
      <c r="B5" s="61"/>
      <c r="C5" s="61"/>
      <c r="D5" s="61"/>
      <c r="E5" s="35">
        <v>2</v>
      </c>
      <c r="F5" s="35">
        <v>18</v>
      </c>
      <c r="G5" s="35">
        <v>6</v>
      </c>
      <c r="H5" s="35">
        <v>12</v>
      </c>
      <c r="I5" s="35">
        <v>8</v>
      </c>
      <c r="J5" s="35">
        <v>4</v>
      </c>
      <c r="K5" s="26">
        <f t="shared" ref="K5:K6" si="0">SUM(F5:J5)</f>
        <v>48</v>
      </c>
    </row>
    <row r="6" spans="1:11" x14ac:dyDescent="0.2">
      <c r="A6" s="61" t="s">
        <v>26</v>
      </c>
      <c r="B6" s="61"/>
      <c r="C6" s="61"/>
      <c r="D6" s="61"/>
      <c r="E6" s="35">
        <v>2</v>
      </c>
      <c r="F6" s="35">
        <v>18</v>
      </c>
      <c r="G6" s="35">
        <v>6</v>
      </c>
      <c r="H6" s="35">
        <v>12</v>
      </c>
      <c r="I6" s="35">
        <v>12</v>
      </c>
      <c r="J6" s="35">
        <v>4</v>
      </c>
      <c r="K6" s="26">
        <f t="shared" si="0"/>
        <v>52</v>
      </c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4" sqref="H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28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Fellowship Travel International (FTI)</v>
      </c>
      <c r="B5" s="9">
        <f>'1'!K4</f>
        <v>72</v>
      </c>
      <c r="C5" s="9">
        <f>'2'!K4</f>
        <v>70</v>
      </c>
      <c r="D5" s="9">
        <f>'3'!K4</f>
        <v>86</v>
      </c>
      <c r="E5" s="9">
        <f>'4'!K4</f>
        <v>75</v>
      </c>
      <c r="F5" s="9">
        <f>'5'!K4</f>
        <v>84</v>
      </c>
      <c r="G5" s="9">
        <f>'6'!K4</f>
        <v>72</v>
      </c>
      <c r="H5" s="9">
        <f>'7'!K4</f>
        <v>48</v>
      </c>
      <c r="I5" s="9">
        <f>AVERAGE(B5:H5)</f>
        <v>72.428571428571431</v>
      </c>
      <c r="J5" s="10">
        <f>RANK(I5,$I$5:$I$7,0)</f>
        <v>2</v>
      </c>
    </row>
    <row r="6" spans="1:12" ht="16.5" customHeight="1" x14ac:dyDescent="0.2">
      <c r="A6" s="8" t="str">
        <f>'7'!A5:D5</f>
        <v>Tumlare</v>
      </c>
      <c r="B6" s="9">
        <f>'1'!K5</f>
        <v>78</v>
      </c>
      <c r="C6" s="9">
        <f>'2'!K5</f>
        <v>90</v>
      </c>
      <c r="D6" s="9">
        <f>'3'!K5</f>
        <v>90</v>
      </c>
      <c r="E6" s="9">
        <f>'4'!K5</f>
        <v>81</v>
      </c>
      <c r="F6" s="9">
        <f>'5'!K5</f>
        <v>77</v>
      </c>
      <c r="G6" s="9">
        <f>'6'!K5</f>
        <v>81</v>
      </c>
      <c r="H6" s="9">
        <f>'7'!K5</f>
        <v>48</v>
      </c>
      <c r="I6" s="9">
        <f t="shared" ref="I6:I7" si="0">AVERAGE(B6:H6)</f>
        <v>77.857142857142861</v>
      </c>
      <c r="J6" s="10">
        <f>RANK(I6,$I$5:$I$7,0)</f>
        <v>1</v>
      </c>
    </row>
    <row r="7" spans="1:12" x14ac:dyDescent="0.2">
      <c r="A7" s="8" t="str">
        <f>'7'!A6:D6</f>
        <v>Worldstrides</v>
      </c>
      <c r="B7" s="9">
        <f>'1'!K6</f>
        <v>66</v>
      </c>
      <c r="C7" s="9">
        <f>'2'!K6</f>
        <v>66</v>
      </c>
      <c r="D7" s="9">
        <f>'3'!K6</f>
        <v>90</v>
      </c>
      <c r="E7" s="9">
        <f>'4'!K6</f>
        <v>73</v>
      </c>
      <c r="F7" s="9">
        <f>'5'!K6</f>
        <v>58</v>
      </c>
      <c r="G7" s="9">
        <f>'6'!K6</f>
        <v>73</v>
      </c>
      <c r="H7" s="9">
        <f>'7'!K6</f>
        <v>52</v>
      </c>
      <c r="I7" s="9">
        <f t="shared" si="0"/>
        <v>68.285714285714292</v>
      </c>
      <c r="J7" s="10">
        <f>RANK(I7,$I$5:$I$7,0)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2" sqref="C1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2" t="s">
        <v>17</v>
      </c>
      <c r="B1" s="62"/>
      <c r="C1" s="62"/>
      <c r="D1" s="62"/>
    </row>
    <row r="2" spans="1:4" ht="48.75" customHeight="1" x14ac:dyDescent="0.2">
      <c r="A2" s="63" t="str">
        <f>Technical!A2</f>
        <v>RFP730-16129 2017 UH Trip to Berlin</v>
      </c>
      <c r="B2" s="63"/>
      <c r="C2" s="63"/>
      <c r="D2" s="6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28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Fellowship Travel International (FTI)</v>
      </c>
      <c r="B5" s="9">
        <f>'7'!E4</f>
        <v>2</v>
      </c>
      <c r="C5" s="9">
        <f>AVERAGE(B5)</f>
        <v>2</v>
      </c>
      <c r="D5" s="10">
        <f>RANK(C5,$C$5:$C$7,0)</f>
        <v>1</v>
      </c>
    </row>
    <row r="6" spans="1:4" ht="16.5" customHeight="1" x14ac:dyDescent="0.2">
      <c r="A6" s="8" t="str">
        <f>'7'!A5:D5</f>
        <v>Tumlare</v>
      </c>
      <c r="B6" s="9">
        <f>'7'!E5</f>
        <v>2</v>
      </c>
      <c r="C6" s="9">
        <f t="shared" ref="C6:C7" si="0">AVERAGE(B6)</f>
        <v>2</v>
      </c>
      <c r="D6" s="10">
        <f>RANK(C6,$C$5:$C$7,0)</f>
        <v>1</v>
      </c>
    </row>
    <row r="7" spans="1:4" x14ac:dyDescent="0.2">
      <c r="A7" s="8" t="str">
        <f>'7'!A6:D6</f>
        <v>Worldstrides</v>
      </c>
      <c r="B7" s="9">
        <f>'7'!E6</f>
        <v>2</v>
      </c>
      <c r="C7" s="9">
        <f t="shared" si="0"/>
        <v>2</v>
      </c>
      <c r="D7" s="10">
        <f>RANK(C7,$C$5:$C$7,0)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2017-10-10T16:10:40Z</dcterms:modified>
</cp:coreProperties>
</file>