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tphan2\Desktop\"/>
    </mc:Choice>
  </mc:AlternateContent>
  <bookViews>
    <workbookView xWindow="495" yWindow="390" windowWidth="22290" windowHeight="9735" tabRatio="814" activeTab="9"/>
  </bookViews>
  <sheets>
    <sheet name="Responses" sheetId="19" r:id="rId1"/>
    <sheet name="1" sheetId="20" r:id="rId2"/>
    <sheet name="2" sheetId="21" r:id="rId3"/>
    <sheet name="3" sheetId="22" r:id="rId4"/>
    <sheet name="4" sheetId="23" r:id="rId5"/>
    <sheet name="5" sheetId="24" r:id="rId6"/>
    <sheet name="Technical Summary" sheetId="4" r:id="rId7"/>
    <sheet name="Pricing Score Calculation" sheetId="27" r:id="rId8"/>
    <sheet name="Summary" sheetId="28" r:id="rId9"/>
    <sheet name="Evaluation Matrix" sheetId="29" r:id="rId10"/>
  </sheets>
  <externalReferences>
    <externalReference r:id="rId11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52511"/>
</workbook>
</file>

<file path=xl/calcChain.xml><?xml version="1.0" encoding="utf-8"?>
<calcChain xmlns="http://schemas.openxmlformats.org/spreadsheetml/2006/main">
  <c r="H25" i="29" l="1"/>
  <c r="H24" i="29"/>
  <c r="H23" i="29"/>
  <c r="H22" i="29"/>
  <c r="H21" i="29"/>
  <c r="H20" i="29"/>
  <c r="H26" i="29" s="1"/>
  <c r="B6" i="29"/>
  <c r="A2" i="29"/>
  <c r="B17" i="27" l="1"/>
  <c r="C17" i="27" l="1"/>
  <c r="C16" i="27"/>
  <c r="B16" i="27"/>
  <c r="C7" i="27" l="1"/>
  <c r="B15" i="27" l="1"/>
  <c r="B14" i="27"/>
  <c r="H5" i="24" l="1"/>
  <c r="F5" i="4" s="1"/>
  <c r="I5" i="24"/>
  <c r="F5" i="28" s="1"/>
  <c r="C4" i="28"/>
  <c r="D4" i="28"/>
  <c r="E4" i="28"/>
  <c r="F4" i="28"/>
  <c r="B4" i="28"/>
  <c r="I6" i="24" l="1"/>
  <c r="F6" i="28" s="1"/>
  <c r="I7" i="24"/>
  <c r="F7" i="28" s="1"/>
  <c r="I8" i="24"/>
  <c r="F8" i="28" s="1"/>
  <c r="H6" i="24"/>
  <c r="F6" i="4" s="1"/>
  <c r="H7" i="24"/>
  <c r="F7" i="4" s="1"/>
  <c r="H8" i="24"/>
  <c r="F8" i="4" s="1"/>
  <c r="I7" i="23"/>
  <c r="E7" i="28" s="1"/>
  <c r="I6" i="23"/>
  <c r="E6" i="28" s="1"/>
  <c r="I8" i="23"/>
  <c r="E8" i="28" s="1"/>
  <c r="I5" i="23"/>
  <c r="E5" i="28" s="1"/>
  <c r="H6" i="23"/>
  <c r="E6" i="4" s="1"/>
  <c r="H7" i="23"/>
  <c r="E7" i="4" s="1"/>
  <c r="H8" i="23"/>
  <c r="E8" i="4" s="1"/>
  <c r="H5" i="23"/>
  <c r="E5" i="4" s="1"/>
  <c r="I8" i="22"/>
  <c r="D8" i="28" s="1"/>
  <c r="I7" i="22"/>
  <c r="D7" i="28" s="1"/>
  <c r="I6" i="22"/>
  <c r="D6" i="28" s="1"/>
  <c r="I5" i="22"/>
  <c r="D5" i="28" s="1"/>
  <c r="H8" i="22"/>
  <c r="D8" i="4" s="1"/>
  <c r="H7" i="22"/>
  <c r="D7" i="4" s="1"/>
  <c r="H6" i="22"/>
  <c r="D6" i="4" s="1"/>
  <c r="H5" i="22"/>
  <c r="D5" i="4" s="1"/>
  <c r="I8" i="21"/>
  <c r="C8" i="28" s="1"/>
  <c r="I7" i="21"/>
  <c r="C7" i="28" s="1"/>
  <c r="I6" i="21"/>
  <c r="C6" i="28" s="1"/>
  <c r="I5" i="21"/>
  <c r="C5" i="28" s="1"/>
  <c r="H8" i="21"/>
  <c r="C8" i="4" s="1"/>
  <c r="H7" i="21"/>
  <c r="C7" i="4" s="1"/>
  <c r="H6" i="21"/>
  <c r="C6" i="4" s="1"/>
  <c r="H5" i="21"/>
  <c r="C5" i="4" s="1"/>
  <c r="H8" i="20"/>
  <c r="B8" i="4" s="1"/>
  <c r="H7" i="20"/>
  <c r="B7" i="4" s="1"/>
  <c r="H6" i="20"/>
  <c r="B6" i="4" s="1"/>
  <c r="H5" i="20"/>
  <c r="B5" i="4" s="1"/>
  <c r="I8" i="20"/>
  <c r="B8" i="28" s="1"/>
  <c r="I7" i="20"/>
  <c r="B7" i="28" s="1"/>
  <c r="I6" i="20"/>
  <c r="B6" i="28" s="1"/>
  <c r="I5" i="20"/>
  <c r="B5" i="28" s="1"/>
  <c r="G6" i="4" l="1"/>
  <c r="G5" i="4"/>
  <c r="G8" i="4"/>
  <c r="G7" i="4"/>
  <c r="A8" i="28"/>
  <c r="A7" i="4"/>
  <c r="A8" i="24"/>
  <c r="A7" i="23"/>
  <c r="A6" i="22"/>
  <c r="A7" i="21"/>
  <c r="A8" i="21"/>
  <c r="A8" i="20"/>
  <c r="A8" i="4"/>
  <c r="A7" i="28"/>
  <c r="A6" i="28"/>
  <c r="A5" i="23" l="1"/>
  <c r="A5" i="21"/>
  <c r="A8" i="22"/>
  <c r="A6" i="23"/>
  <c r="A6" i="4"/>
  <c r="A5" i="20"/>
  <c r="A7" i="22"/>
  <c r="A5" i="24"/>
  <c r="A5" i="28"/>
  <c r="A5" i="4"/>
  <c r="A6" i="21"/>
  <c r="A7" i="20"/>
  <c r="A5" i="22"/>
  <c r="A7" i="24"/>
  <c r="A6" i="20"/>
  <c r="A8" i="23"/>
  <c r="A6" i="24"/>
  <c r="A2" i="28"/>
  <c r="B4" i="27"/>
  <c r="A2" i="4"/>
  <c r="A2" i="24"/>
  <c r="A2" i="23"/>
  <c r="A2" i="22"/>
  <c r="A2" i="21"/>
  <c r="A2" i="20"/>
  <c r="G8" i="28" l="1"/>
  <c r="F9" i="27"/>
  <c r="E9" i="27"/>
  <c r="D9" i="27" l="1"/>
  <c r="C15" i="27" s="1"/>
  <c r="C9" i="27"/>
  <c r="E10" i="27" l="1"/>
  <c r="E11" i="27" s="1"/>
  <c r="D16" i="27" s="1"/>
  <c r="C14" i="27"/>
  <c r="F10" i="27"/>
  <c r="F11" i="27" s="1"/>
  <c r="D17" i="27" s="1"/>
  <c r="D10" i="27"/>
  <c r="D11" i="27" s="1"/>
  <c r="G5" i="28" l="1"/>
  <c r="G7" i="28" l="1"/>
  <c r="G6" i="28"/>
  <c r="H7" i="4"/>
  <c r="H8" i="4"/>
  <c r="H5" i="4"/>
  <c r="H6" i="4"/>
  <c r="H5" i="28" l="1"/>
  <c r="H6" i="28"/>
  <c r="H8" i="28"/>
  <c r="H7" i="28"/>
</calcChain>
</file>

<file path=xl/sharedStrings.xml><?xml version="1.0" encoding="utf-8"?>
<sst xmlns="http://schemas.openxmlformats.org/spreadsheetml/2006/main" count="108" uniqueCount="58">
  <si>
    <t xml:space="preserve">RESPONDENT SUMMARY </t>
  </si>
  <si>
    <t>Ranking</t>
  </si>
  <si>
    <t>Company/Vendor Name</t>
  </si>
  <si>
    <t>Average Score</t>
  </si>
  <si>
    <t>Company/Vendor Name:</t>
  </si>
  <si>
    <t>Criterion #1</t>
  </si>
  <si>
    <t>Criterion #2</t>
  </si>
  <si>
    <t>Criterion #3</t>
  </si>
  <si>
    <t>Criterion #4</t>
  </si>
  <si>
    <t>Criterion #5</t>
  </si>
  <si>
    <t>Total</t>
  </si>
  <si>
    <t>Best Priced</t>
  </si>
  <si>
    <t>Company</t>
  </si>
  <si>
    <t>Lump Sum Price</t>
  </si>
  <si>
    <t>Difference</t>
  </si>
  <si>
    <t>Scoring</t>
  </si>
  <si>
    <t>Bidders</t>
  </si>
  <si>
    <r>
      <t xml:space="preserve">Total
</t>
    </r>
    <r>
      <rPr>
        <b/>
        <sz val="8"/>
        <rFont val="Arial"/>
        <family val="2"/>
      </rPr>
      <t>(technical)</t>
    </r>
  </si>
  <si>
    <t>Criterion #6</t>
  </si>
  <si>
    <t>Cost</t>
  </si>
  <si>
    <t>Percentage</t>
  </si>
  <si>
    <t>J.T. Vaughn Construction</t>
  </si>
  <si>
    <t>C.A. Walker Construction</t>
  </si>
  <si>
    <t>Gadberry</t>
  </si>
  <si>
    <t>SpawGlass</t>
  </si>
  <si>
    <t>RFP730-17141 Farish Hall Restroom Renovation</t>
  </si>
  <si>
    <t>Evaluator 1</t>
  </si>
  <si>
    <t>Evaluator 2</t>
  </si>
  <si>
    <t>Evaluator 3</t>
  </si>
  <si>
    <t>Evaluator 4</t>
  </si>
  <si>
    <t>Evaluator 5</t>
  </si>
  <si>
    <t>Prepared by: Senior Buyer 11/13/17</t>
  </si>
  <si>
    <t>Checked by: Buyer 3 11/13/17</t>
  </si>
  <si>
    <t>RESPONDENT EVALUATION MATRIX</t>
  </si>
  <si>
    <t xml:space="preserve">Company/Vendor Name:  </t>
  </si>
  <si>
    <t>Evaluator Name:</t>
  </si>
  <si>
    <t xml:space="preserve">Please rate the vendor from 1 to 5, using the following criteria to indicate to what level you agree with the statements below, as they related to the vendor's response. </t>
  </si>
  <si>
    <t>Point Scale</t>
  </si>
  <si>
    <t>5.0  =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</si>
  <si>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</si>
  <si>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</si>
  <si>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</si>
  <si>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</si>
  <si>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=    No Response</t>
  </si>
  <si>
    <t>Evaluation Criteria</t>
  </si>
  <si>
    <t>Points</t>
  </si>
  <si>
    <t>Weight</t>
  </si>
  <si>
    <t>Score</t>
  </si>
  <si>
    <t>1. Respondent’s Cost and Delivery Proposal (Section 4.2)</t>
  </si>
  <si>
    <t>DO NOT EVALUATE CRITERIA 1.  PURCHASING WILL EVALUATE.</t>
  </si>
  <si>
    <t>2. Respondent’s qualifications and experience with a focus on renovations with short durations completed for the University of Houston System (including any component university) or other institutions of higher education (Section 4.3)</t>
  </si>
  <si>
    <t xml:space="preserve">3. Respondent’s qualifications and experience of Proposed Construction Team (Section 4.4)
</t>
  </si>
  <si>
    <t>4. Respondent’s construction and execution plan (Section 4.5)</t>
  </si>
  <si>
    <t>5. Respondent’s project planning and scheduling (Section 4.6)</t>
  </si>
  <si>
    <t>6. Respondent’s safety management program (Section 4.7)</t>
  </si>
  <si>
    <t>*Total =</t>
  </si>
  <si>
    <t>*Note:  Total should be equal to 100 if received 5-point per criterion.</t>
  </si>
  <si>
    <t>Special Instructions for Evaluators: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</si>
</sst>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35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2"/>
      <color rgb="FFFF000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b/>
      <sz val="12"/>
      <color indexed="12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u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3" borderId="0" applyNumberFormat="0" applyBorder="0" applyAlignment="0" applyProtection="0"/>
    <xf numFmtId="0" fontId="10" fillId="7" borderId="0" applyNumberFormat="0" applyBorder="0" applyAlignment="0" applyProtection="0"/>
    <xf numFmtId="0" fontId="11" fillId="24" borderId="10" applyNumberFormat="0" applyAlignment="0" applyProtection="0"/>
    <xf numFmtId="0" fontId="12" fillId="25" borderId="11" applyNumberFormat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0" borderId="12" applyNumberFormat="0" applyFill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8" fillId="11" borderId="10" applyNumberFormat="0" applyAlignment="0" applyProtection="0"/>
    <xf numFmtId="0" fontId="19" fillId="0" borderId="15" applyNumberFormat="0" applyFill="0" applyAlignment="0" applyProtection="0"/>
    <xf numFmtId="0" fontId="20" fillId="26" borderId="0" applyNumberFormat="0" applyBorder="0" applyAlignment="0" applyProtection="0"/>
    <xf numFmtId="0" fontId="7" fillId="27" borderId="16" applyNumberFormat="0" applyFont="0" applyAlignment="0" applyProtection="0"/>
    <xf numFmtId="0" fontId="21" fillId="24" borderId="17" applyNumberFormat="0" applyAlignment="0" applyProtection="0"/>
    <xf numFmtId="0" fontId="22" fillId="0" borderId="0" applyNumberFormat="0" applyFill="0" applyBorder="0" applyAlignment="0" applyProtection="0"/>
    <xf numFmtId="0" fontId="23" fillId="0" borderId="18" applyNumberFormat="0" applyFill="0" applyAlignment="0" applyProtection="0"/>
    <xf numFmtId="0" fontId="24" fillId="0" borderId="0" applyNumberFormat="0" applyFill="0" applyBorder="0" applyAlignment="0" applyProtection="0"/>
    <xf numFmtId="0" fontId="7" fillId="27" borderId="16" applyNumberFormat="0" applyFont="0" applyAlignment="0" applyProtection="0"/>
    <xf numFmtId="44" fontId="7" fillId="0" borderId="0" applyFont="0" applyFill="0" applyBorder="0" applyAlignment="0" applyProtection="0"/>
    <xf numFmtId="0" fontId="6" fillId="27" borderId="16" applyNumberFormat="0" applyFont="0" applyAlignment="0" applyProtection="0"/>
    <xf numFmtId="0" fontId="7" fillId="0" borderId="0"/>
    <xf numFmtId="0" fontId="6" fillId="27" borderId="16" applyNumberFormat="0" applyFont="0" applyAlignment="0" applyProtection="0"/>
  </cellStyleXfs>
  <cellXfs count="141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Border="1"/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0" xfId="0" applyFont="1" applyFill="1"/>
    <xf numFmtId="0" fontId="5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/>
    <xf numFmtId="0" fontId="2" fillId="0" borderId="6" xfId="0" applyFont="1" applyFill="1" applyBorder="1" applyAlignment="1">
      <alignment horizontal="center"/>
    </xf>
    <xf numFmtId="0" fontId="4" fillId="2" borderId="7" xfId="0" applyFont="1" applyFill="1" applyBorder="1"/>
    <xf numFmtId="0" fontId="3" fillId="5" borderId="8" xfId="0" applyFont="1" applyFill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/>
    </xf>
    <xf numFmtId="2" fontId="4" fillId="0" borderId="5" xfId="0" applyNumberFormat="1" applyFont="1" applyBorder="1"/>
    <xf numFmtId="2" fontId="2" fillId="0" borderId="5" xfId="0" applyNumberFormat="1" applyFont="1" applyBorder="1"/>
    <xf numFmtId="2" fontId="2" fillId="0" borderId="9" xfId="0" applyNumberFormat="1" applyFont="1" applyBorder="1"/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2" fillId="0" borderId="9" xfId="0" applyFont="1" applyBorder="1"/>
    <xf numFmtId="0" fontId="7" fillId="0" borderId="0" xfId="45"/>
    <xf numFmtId="0" fontId="25" fillId="0" borderId="0" xfId="45" applyFont="1" applyAlignment="1">
      <alignment horizontal="center"/>
    </xf>
    <xf numFmtId="0" fontId="3" fillId="31" borderId="5" xfId="45" applyFont="1" applyFill="1" applyBorder="1" applyAlignment="1">
      <alignment horizontal="left"/>
    </xf>
    <xf numFmtId="0" fontId="3" fillId="31" borderId="5" xfId="45" applyFont="1" applyFill="1" applyBorder="1" applyAlignment="1">
      <alignment horizontal="center"/>
    </xf>
    <xf numFmtId="0" fontId="3" fillId="0" borderId="5" xfId="45" applyFont="1" applyBorder="1" applyAlignment="1">
      <alignment horizontal="left"/>
    </xf>
    <xf numFmtId="44" fontId="3" fillId="0" borderId="5" xfId="43" applyFont="1" applyFill="1" applyBorder="1" applyAlignment="1">
      <alignment horizontal="center"/>
    </xf>
    <xf numFmtId="44" fontId="3" fillId="29" borderId="5" xfId="43" applyFont="1" applyFill="1" applyBorder="1" applyAlignment="1">
      <alignment horizontal="center"/>
    </xf>
    <xf numFmtId="0" fontId="3" fillId="28" borderId="5" xfId="45" applyFont="1" applyFill="1" applyBorder="1" applyAlignment="1">
      <alignment horizontal="left"/>
    </xf>
    <xf numFmtId="44" fontId="3" fillId="28" borderId="5" xfId="43" applyFont="1" applyFill="1" applyBorder="1" applyAlignment="1">
      <alignment horizontal="center"/>
    </xf>
    <xf numFmtId="44" fontId="3" fillId="0" borderId="5" xfId="43" applyFont="1" applyBorder="1" applyAlignment="1">
      <alignment horizontal="center"/>
    </xf>
    <xf numFmtId="0" fontId="5" fillId="0" borderId="5" xfId="45" applyFont="1" applyBorder="1" applyAlignment="1">
      <alignment horizontal="left"/>
    </xf>
    <xf numFmtId="2" fontId="5" fillId="0" borderId="5" xfId="45" applyNumberFormat="1" applyFont="1" applyBorder="1" applyAlignment="1">
      <alignment horizontal="center"/>
    </xf>
    <xf numFmtId="0" fontId="3" fillId="5" borderId="23" xfId="0" applyFont="1" applyFill="1" applyBorder="1" applyAlignment="1">
      <alignment horizontal="center" vertical="center" textRotation="90"/>
    </xf>
    <xf numFmtId="0" fontId="3" fillId="0" borderId="23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left"/>
    </xf>
    <xf numFmtId="2" fontId="2" fillId="0" borderId="24" xfId="0" applyNumberFormat="1" applyFont="1" applyBorder="1"/>
    <xf numFmtId="2" fontId="2" fillId="0" borderId="25" xfId="0" applyNumberFormat="1" applyFont="1" applyBorder="1"/>
    <xf numFmtId="2" fontId="2" fillId="0" borderId="26" xfId="0" applyNumberFormat="1" applyFont="1" applyBorder="1"/>
    <xf numFmtId="0" fontId="2" fillId="2" borderId="3" xfId="0" applyFont="1" applyFill="1" applyBorder="1"/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0" xfId="0" applyFont="1"/>
    <xf numFmtId="0" fontId="3" fillId="0" borderId="21" xfId="0" applyFont="1" applyBorder="1" applyAlignment="1">
      <alignment horizontal="center" vertical="center" textRotation="90"/>
    </xf>
    <xf numFmtId="0" fontId="2" fillId="0" borderId="9" xfId="0" applyFont="1" applyBorder="1"/>
    <xf numFmtId="0" fontId="2" fillId="0" borderId="3" xfId="0" applyFont="1" applyFill="1" applyBorder="1" applyAlignment="1">
      <alignment horizontal="center"/>
    </xf>
    <xf numFmtId="0" fontId="2" fillId="0" borderId="0" xfId="0" applyFont="1" applyBorder="1"/>
    <xf numFmtId="0" fontId="27" fillId="0" borderId="0" xfId="0" applyFont="1"/>
    <xf numFmtId="0" fontId="3" fillId="0" borderId="22" xfId="0" applyFont="1" applyBorder="1" applyAlignment="1">
      <alignment horizontal="center" vertical="center" wrapText="1"/>
    </xf>
    <xf numFmtId="0" fontId="4" fillId="29" borderId="0" xfId="0" applyFont="1" applyFill="1"/>
    <xf numFmtId="0" fontId="2" fillId="29" borderId="3" xfId="0" applyFont="1" applyFill="1" applyBorder="1" applyAlignment="1">
      <alignment horizontal="center"/>
    </xf>
    <xf numFmtId="0" fontId="7" fillId="0" borderId="0" xfId="45" applyFill="1"/>
    <xf numFmtId="0" fontId="29" fillId="0" borderId="0" xfId="45" applyFont="1" applyFill="1"/>
    <xf numFmtId="0" fontId="26" fillId="0" borderId="0" xfId="45" applyFont="1" applyFill="1"/>
    <xf numFmtId="44" fontId="7" fillId="0" borderId="0" xfId="45" applyNumberFormat="1" applyFill="1"/>
    <xf numFmtId="0" fontId="6" fillId="0" borderId="0" xfId="45" applyFont="1" applyFill="1"/>
    <xf numFmtId="44" fontId="6" fillId="0" borderId="0" xfId="45" applyNumberFormat="1" applyFont="1" applyFill="1"/>
    <xf numFmtId="44" fontId="0" fillId="0" borderId="0" xfId="43" applyFont="1" applyFill="1"/>
    <xf numFmtId="0" fontId="0" fillId="0" borderId="0" xfId="0" applyFill="1"/>
    <xf numFmtId="2" fontId="5" fillId="0" borderId="5" xfId="45" applyNumberFormat="1" applyFont="1" applyFill="1" applyBorder="1" applyAlignment="1">
      <alignment horizontal="center"/>
    </xf>
    <xf numFmtId="0" fontId="2" fillId="0" borderId="28" xfId="0" applyFont="1" applyBorder="1"/>
    <xf numFmtId="0" fontId="26" fillId="0" borderId="0" xfId="45" applyFont="1"/>
    <xf numFmtId="2" fontId="2" fillId="0" borderId="26" xfId="0" applyNumberFormat="1" applyFont="1" applyFill="1" applyBorder="1"/>
    <xf numFmtId="0" fontId="2" fillId="32" borderId="3" xfId="0" applyFont="1" applyFill="1" applyBorder="1"/>
    <xf numFmtId="0" fontId="2" fillId="0" borderId="5" xfId="0" applyFont="1" applyBorder="1"/>
    <xf numFmtId="6" fontId="2" fillId="0" borderId="0" xfId="0" applyNumberFormat="1" applyFont="1" applyFill="1"/>
    <xf numFmtId="6" fontId="2" fillId="0" borderId="0" xfId="0" applyNumberFormat="1" applyFont="1"/>
    <xf numFmtId="2" fontId="7" fillId="0" borderId="0" xfId="45" applyNumberFormat="1"/>
    <xf numFmtId="2" fontId="7" fillId="0" borderId="0" xfId="45" applyNumberFormat="1" applyFill="1"/>
    <xf numFmtId="0" fontId="2" fillId="33" borderId="6" xfId="0" applyFont="1" applyFill="1" applyBorder="1" applyAlignment="1">
      <alignment horizontal="left"/>
    </xf>
    <xf numFmtId="2" fontId="2" fillId="33" borderId="24" xfId="0" applyNumberFormat="1" applyFont="1" applyFill="1" applyBorder="1"/>
    <xf numFmtId="2" fontId="2" fillId="33" borderId="25" xfId="0" applyNumberFormat="1" applyFont="1" applyFill="1" applyBorder="1"/>
    <xf numFmtId="2" fontId="2" fillId="33" borderId="26" xfId="0" applyNumberFormat="1" applyFont="1" applyFill="1" applyBorder="1"/>
    <xf numFmtId="0" fontId="2" fillId="33" borderId="3" xfId="0" applyFont="1" applyFill="1" applyBorder="1"/>
    <xf numFmtId="0" fontId="0" fillId="33" borderId="0" xfId="0" applyFill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3" fillId="29" borderId="0" xfId="45" applyFont="1" applyFill="1" applyAlignment="1">
      <alignment horizontal="center" vertical="center" wrapText="1"/>
    </xf>
    <xf numFmtId="0" fontId="7" fillId="29" borderId="0" xfId="45" applyFill="1" applyAlignment="1"/>
    <xf numFmtId="0" fontId="3" fillId="30" borderId="0" xfId="45" applyFont="1" applyFill="1" applyAlignment="1">
      <alignment horizontal="center" vertical="center" wrapText="1"/>
    </xf>
    <xf numFmtId="0" fontId="7" fillId="0" borderId="0" xfId="45" applyAlignment="1"/>
    <xf numFmtId="0" fontId="29" fillId="0" borderId="27" xfId="45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0" fillId="0" borderId="29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3" fillId="4" borderId="30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  <xf numFmtId="0" fontId="2" fillId="0" borderId="33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3" fillId="4" borderId="39" xfId="0" applyFont="1" applyFill="1" applyBorder="1" applyAlignment="1">
      <alignment horizontal="center"/>
    </xf>
    <xf numFmtId="0" fontId="3" fillId="4" borderId="40" xfId="0" applyFont="1" applyFill="1" applyBorder="1" applyAlignment="1">
      <alignment horizontal="center"/>
    </xf>
    <xf numFmtId="0" fontId="3" fillId="4" borderId="40" xfId="0" applyFont="1" applyFill="1" applyBorder="1" applyAlignment="1">
      <alignment horizontal="center"/>
    </xf>
    <xf numFmtId="0" fontId="3" fillId="4" borderId="41" xfId="0" applyFont="1" applyFill="1" applyBorder="1" applyAlignment="1">
      <alignment horizontal="center"/>
    </xf>
    <xf numFmtId="0" fontId="31" fillId="0" borderId="33" xfId="0" applyFont="1" applyBorder="1" applyAlignment="1">
      <alignment vertical="center" wrapText="1"/>
    </xf>
    <xf numFmtId="0" fontId="31" fillId="0" borderId="34" xfId="0" applyFont="1" applyBorder="1" applyAlignment="1">
      <alignment vertical="center" wrapText="1"/>
    </xf>
    <xf numFmtId="0" fontId="31" fillId="0" borderId="42" xfId="0" applyFont="1" applyBorder="1" applyAlignment="1">
      <alignment vertical="center" wrapText="1"/>
    </xf>
    <xf numFmtId="0" fontId="2" fillId="34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32" fillId="0" borderId="0" xfId="0" applyFont="1"/>
    <xf numFmtId="0" fontId="33" fillId="0" borderId="0" xfId="0" applyFont="1" applyAlignment="1">
      <alignment vertical="center"/>
    </xf>
    <xf numFmtId="0" fontId="3" fillId="35" borderId="44" xfId="0" applyFont="1" applyFill="1" applyBorder="1" applyAlignment="1">
      <alignment horizontal="right"/>
    </xf>
    <xf numFmtId="0" fontId="3" fillId="35" borderId="4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31" fillId="0" borderId="33" xfId="0" applyFont="1" applyBorder="1" applyAlignment="1">
      <alignment vertical="center"/>
    </xf>
    <xf numFmtId="0" fontId="31" fillId="0" borderId="34" xfId="0" applyFont="1" applyBorder="1" applyAlignment="1">
      <alignment vertical="center"/>
    </xf>
    <xf numFmtId="0" fontId="31" fillId="0" borderId="42" xfId="0" applyFont="1" applyBorder="1" applyAlignment="1">
      <alignment vertical="center"/>
    </xf>
    <xf numFmtId="0" fontId="31" fillId="0" borderId="33" xfId="0" applyFont="1" applyBorder="1" applyAlignment="1">
      <alignment horizontal="left" vertical="center"/>
    </xf>
    <xf numFmtId="0" fontId="31" fillId="0" borderId="34" xfId="0" applyFont="1" applyBorder="1" applyAlignment="1">
      <alignment horizontal="left" vertical="center"/>
    </xf>
    <xf numFmtId="0" fontId="31" fillId="0" borderId="42" xfId="0" applyFont="1" applyBorder="1" applyAlignment="1">
      <alignment horizontal="left" vertical="center"/>
    </xf>
  </cellXfs>
  <cellStyles count="47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 2" xfId="43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45"/>
    <cellStyle name="Note 2" xfId="42"/>
    <cellStyle name="Note 2 2" xfId="46"/>
    <cellStyle name="Note 3" xfId="37"/>
    <cellStyle name="Note 4" xfId="44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or%20Matrix%20RFP730-17141%20Farish%20Hall%20Restroom%20Renov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1"/>
      <sheetName val="2"/>
      <sheetName val="3"/>
      <sheetName val="4"/>
      <sheetName val="Summary"/>
    </sheetNames>
    <sheetDataSet>
      <sheetData sheetId="0">
        <row r="6">
          <cell r="A6" t="str">
            <v>RFP730-17141 Farish Hall Restroom Renovation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"/>
  <sheetViews>
    <sheetView workbookViewId="0">
      <selection activeCell="B18" sqref="B18"/>
    </sheetView>
  </sheetViews>
  <sheetFormatPr defaultRowHeight="12.75" x14ac:dyDescent="0.2"/>
  <cols>
    <col min="1" max="1" width="75.28515625" bestFit="1" customWidth="1"/>
    <col min="3" max="3" width="15" customWidth="1"/>
  </cols>
  <sheetData>
    <row r="2" spans="1:5" ht="15.75" x14ac:dyDescent="0.25">
      <c r="A2" s="9" t="s">
        <v>25</v>
      </c>
    </row>
    <row r="3" spans="1:5" ht="13.5" thickBot="1" x14ac:dyDescent="0.25"/>
    <row r="4" spans="1:5" ht="26.25" customHeight="1" thickTop="1" x14ac:dyDescent="0.2">
      <c r="A4" s="7" t="s">
        <v>2</v>
      </c>
    </row>
    <row r="5" spans="1:5" s="1" customFormat="1" ht="15" x14ac:dyDescent="0.2">
      <c r="A5" s="69" t="s">
        <v>22</v>
      </c>
      <c r="C5" s="84">
        <v>420512</v>
      </c>
      <c r="D5" s="8"/>
      <c r="E5" s="8"/>
    </row>
    <row r="6" spans="1:5" s="1" customFormat="1" ht="15" x14ac:dyDescent="0.2">
      <c r="A6" s="69" t="s">
        <v>23</v>
      </c>
      <c r="C6" s="85">
        <v>510969</v>
      </c>
    </row>
    <row r="7" spans="1:5" s="1" customFormat="1" ht="15" x14ac:dyDescent="0.2">
      <c r="A7" s="69" t="s">
        <v>21</v>
      </c>
      <c r="C7" s="84">
        <v>558000</v>
      </c>
      <c r="D7" s="61"/>
    </row>
    <row r="8" spans="1:5" s="1" customFormat="1" ht="15" x14ac:dyDescent="0.2">
      <c r="A8" s="69" t="s">
        <v>24</v>
      </c>
      <c r="C8" s="85">
        <v>641401</v>
      </c>
    </row>
  </sheetData>
  <phoneticPr fontId="1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topLeftCell="A13" workbookViewId="0">
      <selection activeCell="J10" sqref="J10"/>
    </sheetView>
  </sheetViews>
  <sheetFormatPr defaultRowHeight="15" x14ac:dyDescent="0.2"/>
  <cols>
    <col min="1" max="1" width="32.5703125" style="61" customWidth="1"/>
    <col min="2" max="3" width="10.85546875" style="61" customWidth="1"/>
    <col min="4" max="4" width="9.140625" style="61"/>
    <col min="5" max="5" width="31.42578125" style="61" customWidth="1"/>
    <col min="6" max="6" width="11" style="61" customWidth="1"/>
    <col min="7" max="7" width="11.42578125" style="61" customWidth="1"/>
    <col min="8" max="8" width="11.7109375" style="61" customWidth="1"/>
    <col min="9" max="16384" width="9.140625" style="61"/>
  </cols>
  <sheetData>
    <row r="1" spans="1:8" ht="15.75" x14ac:dyDescent="0.25">
      <c r="A1" s="94" t="s">
        <v>33</v>
      </c>
      <c r="B1" s="94"/>
      <c r="C1" s="94"/>
      <c r="D1" s="94"/>
      <c r="E1" s="94"/>
      <c r="F1" s="94"/>
      <c r="G1" s="94"/>
      <c r="H1" s="94"/>
    </row>
    <row r="2" spans="1:8" ht="15.75" x14ac:dyDescent="0.25">
      <c r="A2" s="103" t="str">
        <f>[1]Cover!A6</f>
        <v>RFP730-17141 Farish Hall Restroom Renovation</v>
      </c>
      <c r="B2" s="94"/>
      <c r="C2" s="94"/>
      <c r="D2" s="94"/>
      <c r="E2" s="94"/>
      <c r="F2" s="94"/>
      <c r="G2" s="94"/>
      <c r="H2" s="94"/>
    </row>
    <row r="4" spans="1:8" ht="16.5" thickBot="1" x14ac:dyDescent="0.3">
      <c r="A4" s="61" t="s">
        <v>34</v>
      </c>
      <c r="B4" s="104"/>
      <c r="C4" s="104"/>
      <c r="D4" s="104"/>
      <c r="E4" s="104"/>
    </row>
    <row r="6" spans="1:8" ht="15.75" thickBot="1" x14ac:dyDescent="0.25">
      <c r="A6" s="61" t="s">
        <v>35</v>
      </c>
      <c r="B6" s="105">
        <f>[1]Cover!E13</f>
        <v>0</v>
      </c>
      <c r="C6" s="105"/>
      <c r="D6" s="105"/>
      <c r="E6" s="105"/>
    </row>
    <row r="8" spans="1:8" x14ac:dyDescent="0.2">
      <c r="A8" s="106" t="s">
        <v>36</v>
      </c>
      <c r="B8" s="106"/>
      <c r="C8" s="106"/>
      <c r="D8" s="106"/>
      <c r="E8" s="106"/>
      <c r="F8" s="106"/>
      <c r="G8" s="106"/>
      <c r="H8" s="106"/>
    </row>
    <row r="9" spans="1:8" x14ac:dyDescent="0.2">
      <c r="A9" s="106"/>
      <c r="B9" s="106"/>
      <c r="C9" s="106"/>
      <c r="D9" s="106"/>
      <c r="E9" s="106"/>
      <c r="F9" s="106"/>
      <c r="G9" s="106"/>
      <c r="H9" s="106"/>
    </row>
    <row r="10" spans="1:8" ht="15.75" thickBot="1" x14ac:dyDescent="0.25"/>
    <row r="11" spans="1:8" ht="16.5" thickTop="1" x14ac:dyDescent="0.25">
      <c r="A11" s="107" t="s">
        <v>37</v>
      </c>
      <c r="B11" s="108"/>
      <c r="C11" s="108"/>
      <c r="D11" s="108"/>
      <c r="E11" s="109"/>
    </row>
    <row r="12" spans="1:8" x14ac:dyDescent="0.2">
      <c r="A12" s="110" t="s">
        <v>38</v>
      </c>
      <c r="B12" s="111"/>
      <c r="C12" s="111"/>
      <c r="D12" s="111"/>
      <c r="E12" s="112"/>
    </row>
    <row r="13" spans="1:8" x14ac:dyDescent="0.2">
      <c r="A13" s="113" t="s">
        <v>39</v>
      </c>
      <c r="B13" s="114"/>
      <c r="C13" s="114"/>
      <c r="D13" s="114"/>
      <c r="E13" s="115"/>
    </row>
    <row r="14" spans="1:8" x14ac:dyDescent="0.2">
      <c r="A14" s="113" t="s">
        <v>40</v>
      </c>
      <c r="B14" s="114"/>
      <c r="C14" s="114"/>
      <c r="D14" s="114"/>
      <c r="E14" s="115"/>
    </row>
    <row r="15" spans="1:8" x14ac:dyDescent="0.2">
      <c r="A15" s="113" t="s">
        <v>41</v>
      </c>
      <c r="B15" s="114"/>
      <c r="C15" s="114"/>
      <c r="D15" s="114"/>
      <c r="E15" s="115"/>
    </row>
    <row r="16" spans="1:8" x14ac:dyDescent="0.2">
      <c r="A16" s="113" t="s">
        <v>42</v>
      </c>
      <c r="B16" s="114"/>
      <c r="C16" s="114"/>
      <c r="D16" s="114"/>
      <c r="E16" s="115"/>
    </row>
    <row r="17" spans="1:15" ht="15.75" thickBot="1" x14ac:dyDescent="0.25">
      <c r="A17" s="116" t="s">
        <v>43</v>
      </c>
      <c r="B17" s="117"/>
      <c r="C17" s="117"/>
      <c r="D17" s="117"/>
      <c r="E17" s="118"/>
    </row>
    <row r="18" spans="1:15" ht="16.5" thickTop="1" thickBot="1" x14ac:dyDescent="0.25"/>
    <row r="19" spans="1:15" ht="16.5" thickTop="1" x14ac:dyDescent="0.25">
      <c r="A19" s="119" t="s">
        <v>44</v>
      </c>
      <c r="B19" s="120"/>
      <c r="C19" s="120"/>
      <c r="D19" s="120"/>
      <c r="E19" s="120"/>
      <c r="F19" s="121" t="s">
        <v>45</v>
      </c>
      <c r="G19" s="121" t="s">
        <v>46</v>
      </c>
      <c r="H19" s="122" t="s">
        <v>47</v>
      </c>
    </row>
    <row r="20" spans="1:15" s="129" customFormat="1" ht="31.5" customHeight="1" x14ac:dyDescent="0.2">
      <c r="A20" s="135" t="s">
        <v>48</v>
      </c>
      <c r="B20" s="136"/>
      <c r="C20" s="136"/>
      <c r="D20" s="136"/>
      <c r="E20" s="137"/>
      <c r="F20" s="126"/>
      <c r="G20" s="127">
        <v>6</v>
      </c>
      <c r="H20" s="128">
        <f t="shared" ref="H20:H25" si="0">F20*G20</f>
        <v>0</v>
      </c>
      <c r="J20" s="130" t="s">
        <v>49</v>
      </c>
      <c r="K20" s="130"/>
      <c r="L20" s="130"/>
      <c r="M20" s="130"/>
      <c r="N20" s="130"/>
      <c r="O20" s="130"/>
    </row>
    <row r="21" spans="1:15" s="129" customFormat="1" ht="69" customHeight="1" x14ac:dyDescent="0.2">
      <c r="A21" s="123" t="s">
        <v>50</v>
      </c>
      <c r="B21" s="124"/>
      <c r="C21" s="124"/>
      <c r="D21" s="124"/>
      <c r="E21" s="125"/>
      <c r="F21" s="127"/>
      <c r="G21" s="127">
        <v>6</v>
      </c>
      <c r="H21" s="128">
        <f t="shared" si="0"/>
        <v>0</v>
      </c>
    </row>
    <row r="22" spans="1:15" s="129" customFormat="1" ht="30" customHeight="1" x14ac:dyDescent="0.2">
      <c r="A22" s="135" t="s">
        <v>51</v>
      </c>
      <c r="B22" s="136"/>
      <c r="C22" s="136"/>
      <c r="D22" s="136"/>
      <c r="E22" s="137"/>
      <c r="F22" s="127"/>
      <c r="G22" s="127">
        <v>3</v>
      </c>
      <c r="H22" s="128">
        <f t="shared" si="0"/>
        <v>0</v>
      </c>
    </row>
    <row r="23" spans="1:15" s="129" customFormat="1" ht="27.75" customHeight="1" x14ac:dyDescent="0.2">
      <c r="A23" s="138" t="s">
        <v>52</v>
      </c>
      <c r="B23" s="139"/>
      <c r="C23" s="139"/>
      <c r="D23" s="139"/>
      <c r="E23" s="140"/>
      <c r="F23" s="127"/>
      <c r="G23" s="127">
        <v>2</v>
      </c>
      <c r="H23" s="128">
        <f t="shared" si="0"/>
        <v>0</v>
      </c>
    </row>
    <row r="24" spans="1:15" s="129" customFormat="1" ht="24.75" customHeight="1" x14ac:dyDescent="0.2">
      <c r="A24" s="138" t="s">
        <v>53</v>
      </c>
      <c r="B24" s="139"/>
      <c r="C24" s="139"/>
      <c r="D24" s="139"/>
      <c r="E24" s="140"/>
      <c r="F24" s="127"/>
      <c r="G24" s="127">
        <v>2</v>
      </c>
      <c r="H24" s="128">
        <f t="shared" si="0"/>
        <v>0</v>
      </c>
    </row>
    <row r="25" spans="1:15" s="129" customFormat="1" ht="26.25" customHeight="1" x14ac:dyDescent="0.2">
      <c r="A25" s="138" t="s">
        <v>54</v>
      </c>
      <c r="B25" s="139"/>
      <c r="C25" s="139"/>
      <c r="D25" s="139"/>
      <c r="E25" s="140"/>
      <c r="F25" s="127"/>
      <c r="G25" s="127">
        <v>1</v>
      </c>
      <c r="H25" s="128">
        <f t="shared" si="0"/>
        <v>0</v>
      </c>
    </row>
    <row r="26" spans="1:15" ht="16.5" thickBot="1" x14ac:dyDescent="0.3">
      <c r="G26" s="131" t="s">
        <v>55</v>
      </c>
      <c r="H26" s="132">
        <f>SUM(H20:H25)</f>
        <v>0</v>
      </c>
    </row>
    <row r="27" spans="1:15" x14ac:dyDescent="0.2">
      <c r="A27" s="133" t="s">
        <v>56</v>
      </c>
      <c r="B27" s="133"/>
      <c r="C27" s="133"/>
      <c r="D27" s="133"/>
      <c r="E27" s="133"/>
    </row>
    <row r="29" spans="1:15" x14ac:dyDescent="0.2">
      <c r="A29" s="134" t="s">
        <v>57</v>
      </c>
      <c r="B29" s="134"/>
      <c r="C29" s="134"/>
    </row>
  </sheetData>
  <protectedRanges>
    <protectedRange sqref="F21:F25" name="Points"/>
  </protectedRanges>
  <mergeCells count="21">
    <mergeCell ref="A25:E25"/>
    <mergeCell ref="A27:E27"/>
    <mergeCell ref="A29:C29"/>
    <mergeCell ref="A19:E19"/>
    <mergeCell ref="A20:E20"/>
    <mergeCell ref="A21:E21"/>
    <mergeCell ref="A22:E22"/>
    <mergeCell ref="A23:E23"/>
    <mergeCell ref="A24:E24"/>
    <mergeCell ref="A12:E12"/>
    <mergeCell ref="A13:E13"/>
    <mergeCell ref="A14:E14"/>
    <mergeCell ref="A15:E15"/>
    <mergeCell ref="A16:E16"/>
    <mergeCell ref="A17:E17"/>
    <mergeCell ref="A1:H1"/>
    <mergeCell ref="A2:H2"/>
    <mergeCell ref="B4:E4"/>
    <mergeCell ref="B6:E6"/>
    <mergeCell ref="A8:H9"/>
    <mergeCell ref="A11:E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B5" sqref="B5:B8"/>
    </sheetView>
  </sheetViews>
  <sheetFormatPr defaultRowHeight="12.75" x14ac:dyDescent="0.2"/>
  <cols>
    <col min="1" max="1" width="38.28515625" customWidth="1"/>
    <col min="2" max="2" width="10.5703125" customWidth="1"/>
    <col min="3" max="3" width="10.42578125" customWidth="1"/>
    <col min="4" max="4" width="8.140625" customWidth="1"/>
    <col min="5" max="5" width="9.28515625" customWidth="1"/>
    <col min="6" max="6" width="7.5703125" customWidth="1"/>
    <col min="7" max="7" width="7.5703125" style="60" customWidth="1"/>
    <col min="8" max="8" width="12.42578125" customWidth="1"/>
  </cols>
  <sheetData>
    <row r="1" spans="1:10" ht="15.75" x14ac:dyDescent="0.25">
      <c r="A1" s="94" t="s">
        <v>0</v>
      </c>
      <c r="B1" s="95"/>
      <c r="C1" s="95"/>
      <c r="D1" s="95"/>
      <c r="E1" s="95"/>
      <c r="F1" s="95"/>
      <c r="G1" s="95"/>
      <c r="H1" s="95"/>
      <c r="I1" s="19"/>
      <c r="J1" s="19"/>
    </row>
    <row r="2" spans="1:10" ht="12.75" customHeight="1" x14ac:dyDescent="0.2">
      <c r="A2" s="96" t="str">
        <f>Responses!A2</f>
        <v>RFP730-17141 Farish Hall Restroom Renovation</v>
      </c>
      <c r="B2" s="96"/>
      <c r="C2" s="96"/>
      <c r="D2" s="96"/>
      <c r="E2" s="96"/>
      <c r="F2" s="96"/>
      <c r="G2" s="96"/>
      <c r="H2" s="96"/>
      <c r="I2" s="96"/>
      <c r="J2" s="19"/>
    </row>
    <row r="3" spans="1:10" ht="15.75" thickBot="1" x14ac:dyDescent="0.25">
      <c r="A3" s="19"/>
      <c r="B3" s="19"/>
      <c r="C3" s="19"/>
      <c r="D3" s="19"/>
      <c r="E3" s="19"/>
      <c r="F3" s="19"/>
      <c r="H3" s="20"/>
      <c r="I3" s="19"/>
      <c r="J3" s="19"/>
    </row>
    <row r="4" spans="1:10" ht="75" thickTop="1" thickBot="1" x14ac:dyDescent="0.25">
      <c r="A4" s="21" t="s">
        <v>4</v>
      </c>
      <c r="B4" s="22" t="s">
        <v>5</v>
      </c>
      <c r="C4" s="22" t="s">
        <v>6</v>
      </c>
      <c r="D4" s="22" t="s">
        <v>7</v>
      </c>
      <c r="E4" s="22" t="s">
        <v>8</v>
      </c>
      <c r="F4" s="22" t="s">
        <v>9</v>
      </c>
      <c r="G4" s="62" t="s">
        <v>18</v>
      </c>
      <c r="H4" s="67" t="s">
        <v>17</v>
      </c>
      <c r="I4" s="67" t="s">
        <v>10</v>
      </c>
      <c r="J4" s="23"/>
    </row>
    <row r="5" spans="1:10" ht="16.5" thickTop="1" x14ac:dyDescent="0.2">
      <c r="A5" s="64" t="str">
        <f>Responses!A5</f>
        <v>C.A. Walker Construction</v>
      </c>
      <c r="B5" s="17">
        <v>30</v>
      </c>
      <c r="C5" s="83">
        <v>24</v>
      </c>
      <c r="D5" s="83">
        <v>12</v>
      </c>
      <c r="E5" s="83">
        <v>6</v>
      </c>
      <c r="F5" s="83">
        <v>6</v>
      </c>
      <c r="G5" s="79">
        <v>4</v>
      </c>
      <c r="H5" s="24">
        <f>SUM(C5:G5)</f>
        <v>52</v>
      </c>
      <c r="I5" s="18">
        <f>SUM(B5:G5)</f>
        <v>82</v>
      </c>
      <c r="J5" s="23"/>
    </row>
    <row r="6" spans="1:10" ht="15" x14ac:dyDescent="0.2">
      <c r="A6" s="64" t="str">
        <f>Responses!A6</f>
        <v>Gadberry</v>
      </c>
      <c r="B6" s="17">
        <v>23.55</v>
      </c>
      <c r="C6" s="83">
        <v>30</v>
      </c>
      <c r="D6" s="83">
        <v>12</v>
      </c>
      <c r="E6" s="83">
        <v>10</v>
      </c>
      <c r="F6" s="83">
        <v>10</v>
      </c>
      <c r="G6" s="79">
        <v>3</v>
      </c>
      <c r="H6" s="63">
        <f>SUM(C6:G6)</f>
        <v>65</v>
      </c>
      <c r="I6" s="18">
        <f>SUM(B6:G6)</f>
        <v>88.55</v>
      </c>
      <c r="J6" s="19"/>
    </row>
    <row r="7" spans="1:10" ht="15" x14ac:dyDescent="0.2">
      <c r="A7" s="64" t="str">
        <f>Responses!A7</f>
        <v>J.T. Vaughn Construction</v>
      </c>
      <c r="B7" s="17">
        <v>20.190000000000001</v>
      </c>
      <c r="C7" s="83">
        <v>30</v>
      </c>
      <c r="D7" s="83">
        <v>12</v>
      </c>
      <c r="E7" s="83">
        <v>10</v>
      </c>
      <c r="F7" s="83">
        <v>8</v>
      </c>
      <c r="G7" s="79">
        <v>5</v>
      </c>
      <c r="H7" s="63">
        <f>SUM(C7:G7)</f>
        <v>65</v>
      </c>
      <c r="I7" s="18">
        <f>SUM(B7:G7)</f>
        <v>85.19</v>
      </c>
      <c r="J7" s="44"/>
    </row>
    <row r="8" spans="1:10" ht="15" x14ac:dyDescent="0.2">
      <c r="A8" s="64" t="str">
        <f>Responses!A8</f>
        <v>SpawGlass</v>
      </c>
      <c r="B8" s="17">
        <v>14.24</v>
      </c>
      <c r="C8" s="83">
        <v>30</v>
      </c>
      <c r="D8" s="83">
        <v>12</v>
      </c>
      <c r="E8" s="83">
        <v>10</v>
      </c>
      <c r="F8" s="83">
        <v>10</v>
      </c>
      <c r="G8" s="79">
        <v>5</v>
      </c>
      <c r="H8" s="63">
        <f>SUM(C8:G8)</f>
        <v>67</v>
      </c>
      <c r="I8" s="18">
        <f>SUM(B8:G8)</f>
        <v>81.240000000000009</v>
      </c>
      <c r="J8" s="44"/>
    </row>
    <row r="9" spans="1:10" x14ac:dyDescent="0.2">
      <c r="J9" s="44"/>
    </row>
    <row r="10" spans="1:10" x14ac:dyDescent="0.2">
      <c r="J10" s="44"/>
    </row>
    <row r="11" spans="1:10" x14ac:dyDescent="0.2">
      <c r="A11" s="19"/>
      <c r="J11" s="44"/>
    </row>
  </sheetData>
  <mergeCells count="2">
    <mergeCell ref="A1:H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B5" sqref="B5:B8"/>
    </sheetView>
  </sheetViews>
  <sheetFormatPr defaultRowHeight="12.75" x14ac:dyDescent="0.2"/>
  <cols>
    <col min="1" max="1" width="43.140625" customWidth="1"/>
    <col min="2" max="2" width="11.140625" customWidth="1"/>
    <col min="3" max="3" width="9.28515625" customWidth="1"/>
    <col min="4" max="5" width="10" customWidth="1"/>
    <col min="6" max="6" width="11.140625" customWidth="1"/>
    <col min="7" max="7" width="11.140625" style="60" customWidth="1"/>
    <col min="8" max="8" width="10.42578125" customWidth="1"/>
  </cols>
  <sheetData>
    <row r="1" spans="1:9" ht="15.75" x14ac:dyDescent="0.25">
      <c r="A1" s="94" t="s">
        <v>0</v>
      </c>
      <c r="B1" s="95"/>
      <c r="C1" s="95"/>
      <c r="D1" s="95"/>
      <c r="E1" s="95"/>
      <c r="F1" s="95"/>
      <c r="G1" s="95"/>
      <c r="H1" s="95"/>
    </row>
    <row r="2" spans="1:9" ht="12.75" customHeight="1" x14ac:dyDescent="0.2">
      <c r="A2" s="96" t="str">
        <f>Responses!A2</f>
        <v>RFP730-17141 Farish Hall Restroom Renovation</v>
      </c>
      <c r="B2" s="96"/>
      <c r="C2" s="96"/>
      <c r="D2" s="96"/>
      <c r="E2" s="96"/>
      <c r="F2" s="96"/>
      <c r="G2" s="96"/>
      <c r="H2" s="96"/>
      <c r="I2" s="96"/>
    </row>
    <row r="3" spans="1:9" ht="15.75" thickBot="1" x14ac:dyDescent="0.25">
      <c r="A3" s="44"/>
      <c r="B3" s="44"/>
      <c r="C3" s="44"/>
      <c r="D3" s="44"/>
      <c r="E3" s="44"/>
      <c r="F3" s="44"/>
      <c r="H3" s="45"/>
    </row>
    <row r="4" spans="1:9" ht="75" thickTop="1" thickBot="1" x14ac:dyDescent="0.25">
      <c r="A4" s="46" t="s">
        <v>4</v>
      </c>
      <c r="B4" s="47" t="s">
        <v>5</v>
      </c>
      <c r="C4" s="47" t="s">
        <v>6</v>
      </c>
      <c r="D4" s="47" t="s">
        <v>7</v>
      </c>
      <c r="E4" s="47" t="s">
        <v>8</v>
      </c>
      <c r="F4" s="47" t="s">
        <v>9</v>
      </c>
      <c r="G4" s="62" t="s">
        <v>18</v>
      </c>
      <c r="H4" s="67" t="s">
        <v>17</v>
      </c>
      <c r="I4" s="67" t="s">
        <v>10</v>
      </c>
    </row>
    <row r="5" spans="1:9" ht="15.75" thickTop="1" x14ac:dyDescent="0.2">
      <c r="A5" s="64" t="str">
        <f>Responses!A5</f>
        <v>C.A. Walker Construction</v>
      </c>
      <c r="B5" s="17">
        <v>30</v>
      </c>
      <c r="C5" s="83">
        <v>18</v>
      </c>
      <c r="D5" s="83">
        <v>12</v>
      </c>
      <c r="E5" s="83">
        <v>6</v>
      </c>
      <c r="F5" s="83">
        <v>6</v>
      </c>
      <c r="G5" s="79">
        <v>4</v>
      </c>
      <c r="H5" s="63">
        <f>SUM(C5:G5)</f>
        <v>46</v>
      </c>
      <c r="I5" s="18">
        <f>SUM(B5:G5)</f>
        <v>76</v>
      </c>
    </row>
    <row r="6" spans="1:9" ht="15" x14ac:dyDescent="0.2">
      <c r="A6" s="64" t="str">
        <f>Responses!A6</f>
        <v>Gadberry</v>
      </c>
      <c r="B6" s="17">
        <v>23.55</v>
      </c>
      <c r="C6" s="83">
        <v>24</v>
      </c>
      <c r="D6" s="83">
        <v>12</v>
      </c>
      <c r="E6" s="83">
        <v>8</v>
      </c>
      <c r="F6" s="83">
        <v>8</v>
      </c>
      <c r="G6" s="79">
        <v>4</v>
      </c>
      <c r="H6" s="63">
        <f>SUM(C6:G6)</f>
        <v>56</v>
      </c>
      <c r="I6" s="18">
        <f>SUM(B6:G6)</f>
        <v>79.55</v>
      </c>
    </row>
    <row r="7" spans="1:9" ht="15" x14ac:dyDescent="0.2">
      <c r="A7" s="64" t="str">
        <f>Responses!A7</f>
        <v>J.T. Vaughn Construction</v>
      </c>
      <c r="B7" s="17">
        <v>20.190000000000001</v>
      </c>
      <c r="C7" s="83">
        <v>24</v>
      </c>
      <c r="D7" s="83">
        <v>12</v>
      </c>
      <c r="E7" s="83">
        <v>8</v>
      </c>
      <c r="F7" s="83">
        <v>8</v>
      </c>
      <c r="G7" s="79">
        <v>5</v>
      </c>
      <c r="H7" s="63">
        <f>SUM(C7:G7)</f>
        <v>57</v>
      </c>
      <c r="I7" s="18">
        <f>SUM(B7:G7)</f>
        <v>77.19</v>
      </c>
    </row>
    <row r="8" spans="1:9" ht="15" x14ac:dyDescent="0.2">
      <c r="A8" s="64" t="str">
        <f>Responses!A8</f>
        <v>SpawGlass</v>
      </c>
      <c r="B8" s="17">
        <v>14.24</v>
      </c>
      <c r="C8" s="83">
        <v>30</v>
      </c>
      <c r="D8" s="83">
        <v>12</v>
      </c>
      <c r="E8" s="83">
        <v>8</v>
      </c>
      <c r="F8" s="83">
        <v>10</v>
      </c>
      <c r="G8" s="79">
        <v>5</v>
      </c>
      <c r="H8" s="63">
        <f>SUM(C8:G8)</f>
        <v>65</v>
      </c>
      <c r="I8" s="18">
        <f>SUM(B8:G8)</f>
        <v>79.240000000000009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B5" sqref="B5:B8"/>
    </sheetView>
  </sheetViews>
  <sheetFormatPr defaultRowHeight="12.75" x14ac:dyDescent="0.2"/>
  <cols>
    <col min="1" max="1" width="38" customWidth="1"/>
    <col min="2" max="2" width="9" customWidth="1"/>
    <col min="3" max="3" width="6.85546875" customWidth="1"/>
    <col min="4" max="4" width="7" customWidth="1"/>
    <col min="5" max="5" width="7.5703125" customWidth="1"/>
    <col min="6" max="6" width="8.140625" customWidth="1"/>
    <col min="7" max="7" width="7.5703125" style="60" customWidth="1"/>
    <col min="8" max="8" width="10" customWidth="1"/>
  </cols>
  <sheetData>
    <row r="1" spans="1:9" ht="15.75" x14ac:dyDescent="0.25">
      <c r="A1" s="94" t="s">
        <v>0</v>
      </c>
      <c r="B1" s="95"/>
      <c r="C1" s="95"/>
      <c r="D1" s="95"/>
      <c r="E1" s="95"/>
      <c r="F1" s="95"/>
      <c r="G1" s="95"/>
      <c r="H1" s="95"/>
    </row>
    <row r="2" spans="1:9" ht="12.75" customHeight="1" x14ac:dyDescent="0.2">
      <c r="A2" s="96" t="str">
        <f>Responses!A2</f>
        <v>RFP730-17141 Farish Hall Restroom Renovation</v>
      </c>
      <c r="B2" s="96"/>
      <c r="C2" s="96"/>
      <c r="D2" s="96"/>
      <c r="E2" s="96"/>
      <c r="F2" s="96"/>
      <c r="G2" s="96"/>
      <c r="H2" s="96"/>
      <c r="I2" s="96"/>
    </row>
    <row r="3" spans="1:9" ht="15.75" thickBot="1" x14ac:dyDescent="0.25">
      <c r="A3" s="48"/>
      <c r="B3" s="48"/>
      <c r="C3" s="48"/>
      <c r="D3" s="48"/>
      <c r="E3" s="48"/>
      <c r="F3" s="48"/>
      <c r="H3" s="49"/>
    </row>
    <row r="4" spans="1:9" ht="75" thickTop="1" thickBot="1" x14ac:dyDescent="0.25">
      <c r="A4" s="50" t="s">
        <v>4</v>
      </c>
      <c r="B4" s="51" t="s">
        <v>5</v>
      </c>
      <c r="C4" s="51" t="s">
        <v>6</v>
      </c>
      <c r="D4" s="51" t="s">
        <v>7</v>
      </c>
      <c r="E4" s="51" t="s">
        <v>8</v>
      </c>
      <c r="F4" s="51" t="s">
        <v>9</v>
      </c>
      <c r="G4" s="62" t="s">
        <v>18</v>
      </c>
      <c r="H4" s="67" t="s">
        <v>17</v>
      </c>
      <c r="I4" s="67" t="s">
        <v>10</v>
      </c>
    </row>
    <row r="5" spans="1:9" ht="18.75" customHeight="1" thickTop="1" x14ac:dyDescent="0.2">
      <c r="A5" s="64" t="str">
        <f>Responses!A5</f>
        <v>C.A. Walker Construction</v>
      </c>
      <c r="B5" s="17">
        <v>30</v>
      </c>
      <c r="C5" s="83">
        <v>18</v>
      </c>
      <c r="D5" s="83">
        <v>15</v>
      </c>
      <c r="E5" s="83">
        <v>8</v>
      </c>
      <c r="F5" s="83">
        <v>8.4</v>
      </c>
      <c r="G5" s="79">
        <v>5</v>
      </c>
      <c r="H5" s="63">
        <f>SUM(C5:G5)</f>
        <v>54.4</v>
      </c>
      <c r="I5" s="18">
        <f>SUM(B5:G5)</f>
        <v>84.4</v>
      </c>
    </row>
    <row r="6" spans="1:9" ht="21" customHeight="1" x14ac:dyDescent="0.2">
      <c r="A6" s="64" t="str">
        <f>Responses!A6</f>
        <v>Gadberry</v>
      </c>
      <c r="B6" s="17">
        <v>23.55</v>
      </c>
      <c r="C6" s="83">
        <v>30</v>
      </c>
      <c r="D6" s="83">
        <v>12.3</v>
      </c>
      <c r="E6" s="83">
        <v>6.4</v>
      </c>
      <c r="F6" s="83">
        <v>6</v>
      </c>
      <c r="G6" s="79">
        <v>3.1</v>
      </c>
      <c r="H6" s="63">
        <f>SUM(C6:G6)</f>
        <v>57.8</v>
      </c>
      <c r="I6" s="18">
        <f>SUM(B6:G6)</f>
        <v>81.349999999999994</v>
      </c>
    </row>
    <row r="7" spans="1:9" ht="18" customHeight="1" x14ac:dyDescent="0.2">
      <c r="A7" s="64" t="str">
        <f>Responses!A7</f>
        <v>J.T. Vaughn Construction</v>
      </c>
      <c r="B7" s="17">
        <v>20.190000000000001</v>
      </c>
      <c r="C7" s="83">
        <v>24.6</v>
      </c>
      <c r="D7" s="83">
        <v>11.7</v>
      </c>
      <c r="E7" s="83">
        <v>10</v>
      </c>
      <c r="F7" s="83">
        <v>10</v>
      </c>
      <c r="G7" s="79">
        <v>5</v>
      </c>
      <c r="H7" s="63">
        <f>SUM(C7:G7)</f>
        <v>61.3</v>
      </c>
      <c r="I7" s="18">
        <f>SUM(B7:G7)</f>
        <v>81.490000000000009</v>
      </c>
    </row>
    <row r="8" spans="1:9" ht="19.5" customHeight="1" x14ac:dyDescent="0.2">
      <c r="A8" s="64" t="str">
        <f>Responses!A8</f>
        <v>SpawGlass</v>
      </c>
      <c r="B8" s="17">
        <v>14.24</v>
      </c>
      <c r="C8" s="83">
        <v>30</v>
      </c>
      <c r="D8" s="83">
        <v>13.8</v>
      </c>
      <c r="E8" s="83">
        <v>6</v>
      </c>
      <c r="F8" s="83">
        <v>10</v>
      </c>
      <c r="G8" s="79">
        <v>5</v>
      </c>
      <c r="H8" s="63">
        <f>SUM(C8:G8)</f>
        <v>64.8</v>
      </c>
      <c r="I8" s="18">
        <f>SUM(B8:G8)</f>
        <v>79.040000000000006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B5" sqref="B5:B8"/>
    </sheetView>
  </sheetViews>
  <sheetFormatPr defaultRowHeight="12.75" x14ac:dyDescent="0.2"/>
  <cols>
    <col min="1" max="1" width="40.42578125" customWidth="1"/>
    <col min="2" max="2" width="8.140625" customWidth="1"/>
    <col min="3" max="3" width="7.5703125" customWidth="1"/>
    <col min="4" max="4" width="7.7109375" customWidth="1"/>
    <col min="5" max="6" width="7.85546875" customWidth="1"/>
    <col min="7" max="7" width="8" style="60" customWidth="1"/>
    <col min="8" max="8" width="10.28515625" customWidth="1"/>
  </cols>
  <sheetData>
    <row r="1" spans="1:9" ht="15.75" x14ac:dyDescent="0.25">
      <c r="A1" s="94" t="s">
        <v>0</v>
      </c>
      <c r="B1" s="95"/>
      <c r="C1" s="95"/>
      <c r="D1" s="95"/>
      <c r="E1" s="95"/>
      <c r="F1" s="95"/>
      <c r="G1" s="95"/>
      <c r="H1" s="95"/>
    </row>
    <row r="2" spans="1:9" ht="12.75" customHeight="1" x14ac:dyDescent="0.2">
      <c r="A2" s="96" t="str">
        <f>Responses!A2</f>
        <v>RFP730-17141 Farish Hall Restroom Renovation</v>
      </c>
      <c r="B2" s="96"/>
      <c r="C2" s="96"/>
      <c r="D2" s="96"/>
      <c r="E2" s="96"/>
      <c r="F2" s="96"/>
      <c r="G2" s="96"/>
      <c r="H2" s="96"/>
      <c r="I2" s="96"/>
    </row>
    <row r="3" spans="1:9" ht="15.75" thickBot="1" x14ac:dyDescent="0.25">
      <c r="A3" s="52"/>
      <c r="B3" s="52"/>
      <c r="C3" s="52"/>
      <c r="D3" s="52"/>
      <c r="E3" s="52"/>
      <c r="F3" s="52"/>
      <c r="H3" s="53"/>
    </row>
    <row r="4" spans="1:9" ht="75" thickTop="1" thickBot="1" x14ac:dyDescent="0.25">
      <c r="A4" s="54" t="s">
        <v>4</v>
      </c>
      <c r="B4" s="55" t="s">
        <v>5</v>
      </c>
      <c r="C4" s="55" t="s">
        <v>6</v>
      </c>
      <c r="D4" s="55" t="s">
        <v>7</v>
      </c>
      <c r="E4" s="55" t="s">
        <v>8</v>
      </c>
      <c r="F4" s="55" t="s">
        <v>9</v>
      </c>
      <c r="G4" s="62" t="s">
        <v>18</v>
      </c>
      <c r="H4" s="67" t="s">
        <v>17</v>
      </c>
      <c r="I4" s="67" t="s">
        <v>10</v>
      </c>
    </row>
    <row r="5" spans="1:9" ht="18" customHeight="1" thickTop="1" x14ac:dyDescent="0.2">
      <c r="A5" s="64" t="str">
        <f>Responses!A5</f>
        <v>C.A. Walker Construction</v>
      </c>
      <c r="B5" s="17">
        <v>30</v>
      </c>
      <c r="C5" s="83">
        <v>12</v>
      </c>
      <c r="D5" s="83">
        <v>12</v>
      </c>
      <c r="E5" s="83">
        <v>4</v>
      </c>
      <c r="F5" s="83">
        <v>6</v>
      </c>
      <c r="G5" s="79">
        <v>2</v>
      </c>
      <c r="H5" s="63">
        <f>SUM(C5:G5)</f>
        <v>36</v>
      </c>
      <c r="I5" s="18">
        <f>SUM(B5:G5)</f>
        <v>66</v>
      </c>
    </row>
    <row r="6" spans="1:9" ht="22.5" customHeight="1" x14ac:dyDescent="0.2">
      <c r="A6" s="64" t="str">
        <f>Responses!A6</f>
        <v>Gadberry</v>
      </c>
      <c r="B6" s="17">
        <v>23.55</v>
      </c>
      <c r="C6" s="83">
        <v>24</v>
      </c>
      <c r="D6" s="83">
        <v>12</v>
      </c>
      <c r="E6" s="83">
        <v>9</v>
      </c>
      <c r="F6" s="83">
        <v>4</v>
      </c>
      <c r="G6" s="79">
        <v>2</v>
      </c>
      <c r="H6" s="63">
        <f>SUM(C6:G6)</f>
        <v>51</v>
      </c>
      <c r="I6" s="18">
        <f>SUM(B6:G6)</f>
        <v>74.55</v>
      </c>
    </row>
    <row r="7" spans="1:9" ht="20.25" customHeight="1" x14ac:dyDescent="0.2">
      <c r="A7" s="64" t="str">
        <f>Responses!A7</f>
        <v>J.T. Vaughn Construction</v>
      </c>
      <c r="B7" s="17">
        <v>20.190000000000001</v>
      </c>
      <c r="C7" s="83">
        <v>24</v>
      </c>
      <c r="D7" s="83">
        <v>13.5</v>
      </c>
      <c r="E7" s="83">
        <v>9</v>
      </c>
      <c r="F7" s="83">
        <v>8</v>
      </c>
      <c r="G7" s="79">
        <v>4</v>
      </c>
      <c r="H7" s="63">
        <f t="shared" ref="H7:H8" si="0">SUM(C7:G7)</f>
        <v>58.5</v>
      </c>
      <c r="I7" s="18">
        <f>SUM(B7:G7)</f>
        <v>78.69</v>
      </c>
    </row>
    <row r="8" spans="1:9" ht="23.25" customHeight="1" x14ac:dyDescent="0.2">
      <c r="A8" s="64" t="str">
        <f>Responses!A8</f>
        <v>SpawGlass</v>
      </c>
      <c r="B8" s="17">
        <v>14.24</v>
      </c>
      <c r="C8" s="83">
        <v>24</v>
      </c>
      <c r="D8" s="83">
        <v>6</v>
      </c>
      <c r="E8" s="83">
        <v>4</v>
      </c>
      <c r="F8" s="83">
        <v>6</v>
      </c>
      <c r="G8" s="79">
        <v>3</v>
      </c>
      <c r="H8" s="63">
        <f t="shared" si="0"/>
        <v>43</v>
      </c>
      <c r="I8" s="18">
        <f t="shared" ref="I8" si="1">SUM(B8:G8)</f>
        <v>57.24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F21" sqref="F21"/>
    </sheetView>
  </sheetViews>
  <sheetFormatPr defaultRowHeight="12.75" x14ac:dyDescent="0.2"/>
  <cols>
    <col min="1" max="1" width="34.42578125" customWidth="1"/>
    <col min="2" max="2" width="7" bestFit="1" customWidth="1"/>
    <col min="3" max="6" width="6.42578125" bestFit="1" customWidth="1"/>
    <col min="7" max="7" width="6.42578125" style="60" customWidth="1"/>
    <col min="8" max="8" width="13.42578125" customWidth="1"/>
  </cols>
  <sheetData>
    <row r="1" spans="1:9" ht="15.75" x14ac:dyDescent="0.25">
      <c r="A1" s="94" t="s">
        <v>0</v>
      </c>
      <c r="B1" s="95"/>
      <c r="C1" s="95"/>
      <c r="D1" s="95"/>
      <c r="E1" s="95"/>
      <c r="F1" s="95"/>
      <c r="G1" s="95"/>
      <c r="H1" s="95"/>
    </row>
    <row r="2" spans="1:9" ht="12.75" customHeight="1" x14ac:dyDescent="0.2">
      <c r="A2" s="96" t="str">
        <f>Responses!A2</f>
        <v>RFP730-17141 Farish Hall Restroom Renovation</v>
      </c>
      <c r="B2" s="96"/>
      <c r="C2" s="96"/>
      <c r="D2" s="96"/>
      <c r="E2" s="96"/>
      <c r="F2" s="96"/>
      <c r="G2" s="96"/>
      <c r="H2" s="96"/>
      <c r="I2" s="96"/>
    </row>
    <row r="3" spans="1:9" ht="15.75" thickBot="1" x14ac:dyDescent="0.25">
      <c r="A3" s="56"/>
      <c r="B3" s="56"/>
      <c r="C3" s="56"/>
      <c r="D3" s="56"/>
      <c r="E3" s="56"/>
      <c r="F3" s="56"/>
      <c r="H3" s="57"/>
    </row>
    <row r="4" spans="1:9" ht="75" thickTop="1" thickBot="1" x14ac:dyDescent="0.25">
      <c r="A4" s="58" t="s">
        <v>4</v>
      </c>
      <c r="B4" s="59" t="s">
        <v>5</v>
      </c>
      <c r="C4" s="59" t="s">
        <v>6</v>
      </c>
      <c r="D4" s="59" t="s">
        <v>7</v>
      </c>
      <c r="E4" s="59" t="s">
        <v>8</v>
      </c>
      <c r="F4" s="59" t="s">
        <v>9</v>
      </c>
      <c r="G4" s="62" t="s">
        <v>18</v>
      </c>
      <c r="H4" s="67" t="s">
        <v>17</v>
      </c>
      <c r="I4" s="67" t="s">
        <v>10</v>
      </c>
    </row>
    <row r="5" spans="1:9" ht="23.25" customHeight="1" thickTop="1" x14ac:dyDescent="0.2">
      <c r="A5" s="64" t="str">
        <f>Responses!A5</f>
        <v>C.A. Walker Construction</v>
      </c>
      <c r="B5" s="17">
        <v>30</v>
      </c>
      <c r="C5" s="83">
        <v>18</v>
      </c>
      <c r="D5" s="83">
        <v>9</v>
      </c>
      <c r="E5" s="83">
        <v>6</v>
      </c>
      <c r="F5" s="83">
        <v>6</v>
      </c>
      <c r="G5" s="79">
        <v>3</v>
      </c>
      <c r="H5" s="63">
        <f>SUM(C5:G5)</f>
        <v>42</v>
      </c>
      <c r="I5" s="18">
        <f>SUM(B5:G5)</f>
        <v>72</v>
      </c>
    </row>
    <row r="6" spans="1:9" ht="20.25" customHeight="1" x14ac:dyDescent="0.2">
      <c r="A6" s="64" t="str">
        <f>Responses!A6</f>
        <v>Gadberry</v>
      </c>
      <c r="B6" s="17">
        <v>23.55</v>
      </c>
      <c r="C6" s="83">
        <v>12</v>
      </c>
      <c r="D6" s="83">
        <v>9</v>
      </c>
      <c r="E6" s="83">
        <v>6</v>
      </c>
      <c r="F6" s="83">
        <v>6</v>
      </c>
      <c r="G6" s="79">
        <v>3</v>
      </c>
      <c r="H6" s="63">
        <f t="shared" ref="H6:H8" si="0">SUM(C6:G6)</f>
        <v>36</v>
      </c>
      <c r="I6" s="18">
        <f t="shared" ref="I6:I8" si="1">SUM(B6:G6)</f>
        <v>59.55</v>
      </c>
    </row>
    <row r="7" spans="1:9" ht="18.75" customHeight="1" x14ac:dyDescent="0.2">
      <c r="A7" s="64" t="str">
        <f>Responses!A7</f>
        <v>J.T. Vaughn Construction</v>
      </c>
      <c r="B7" s="17">
        <v>20.190000000000001</v>
      </c>
      <c r="C7" s="83">
        <v>30</v>
      </c>
      <c r="D7" s="83">
        <v>15</v>
      </c>
      <c r="E7" s="83">
        <v>10</v>
      </c>
      <c r="F7" s="83">
        <v>8</v>
      </c>
      <c r="G7" s="79">
        <v>5</v>
      </c>
      <c r="H7" s="63">
        <f t="shared" si="0"/>
        <v>68</v>
      </c>
      <c r="I7" s="18">
        <f t="shared" si="1"/>
        <v>88.19</v>
      </c>
    </row>
    <row r="8" spans="1:9" ht="23.25" customHeight="1" x14ac:dyDescent="0.2">
      <c r="A8" s="64" t="str">
        <f>Responses!A8</f>
        <v>SpawGlass</v>
      </c>
      <c r="B8" s="17">
        <v>14.24</v>
      </c>
      <c r="C8" s="83">
        <v>24</v>
      </c>
      <c r="D8" s="83">
        <v>9</v>
      </c>
      <c r="E8" s="83">
        <v>8</v>
      </c>
      <c r="F8" s="83">
        <v>8</v>
      </c>
      <c r="G8" s="79">
        <v>4</v>
      </c>
      <c r="H8" s="63">
        <f t="shared" si="0"/>
        <v>53</v>
      </c>
      <c r="I8" s="18">
        <f t="shared" si="1"/>
        <v>67.240000000000009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Normal="100" workbookViewId="0">
      <selection activeCell="K4" sqref="K4"/>
    </sheetView>
  </sheetViews>
  <sheetFormatPr defaultRowHeight="15" x14ac:dyDescent="0.2"/>
  <cols>
    <col min="1" max="1" width="43.85546875" style="2" customWidth="1"/>
    <col min="2" max="6" width="9.140625" style="2"/>
    <col min="7" max="7" width="17.5703125" style="2" bestFit="1" customWidth="1"/>
    <col min="8" max="10" width="9.42578125" style="2" customWidth="1"/>
    <col min="11" max="12" width="9" style="2" customWidth="1"/>
    <col min="13" max="13" width="17.5703125" style="2" bestFit="1" customWidth="1"/>
    <col min="14" max="14" width="13.42578125" style="2" customWidth="1"/>
    <col min="15" max="16384" width="9.140625" style="2"/>
  </cols>
  <sheetData>
    <row r="1" spans="1:14" ht="15.75" x14ac:dyDescent="0.2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15.75" x14ac:dyDescent="0.2">
      <c r="A2" s="96" t="str">
        <f>Responses!A2</f>
        <v>RFP730-17141 Farish Hall Restroom Renovation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14" ht="15.75" thickBot="1" x14ac:dyDescent="0.25">
      <c r="M3" s="4"/>
      <c r="N3" s="4"/>
    </row>
    <row r="4" spans="1:14" s="3" customFormat="1" ht="151.5" customHeight="1" thickBot="1" x14ac:dyDescent="0.25">
      <c r="A4" s="6" t="s">
        <v>2</v>
      </c>
      <c r="B4" s="14" t="s">
        <v>26</v>
      </c>
      <c r="C4" s="14" t="s">
        <v>27</v>
      </c>
      <c r="D4" s="14" t="s">
        <v>28</v>
      </c>
      <c r="E4" s="14" t="s">
        <v>29</v>
      </c>
      <c r="F4" s="14" t="s">
        <v>30</v>
      </c>
      <c r="G4" s="15" t="s">
        <v>3</v>
      </c>
      <c r="H4" s="5" t="s">
        <v>1</v>
      </c>
      <c r="J4" s="10"/>
      <c r="K4" s="10"/>
      <c r="L4" s="10"/>
    </row>
    <row r="5" spans="1:14" ht="16.5" customHeight="1" x14ac:dyDescent="0.2">
      <c r="A5" s="12" t="str">
        <f>Responses!A5</f>
        <v>C.A. Walker Construction</v>
      </c>
      <c r="B5" s="16">
        <f>'1'!H5</f>
        <v>52</v>
      </c>
      <c r="C5" s="17">
        <f>'2'!H5</f>
        <v>46</v>
      </c>
      <c r="D5" s="16">
        <f>'3'!H5</f>
        <v>54.4</v>
      </c>
      <c r="E5" s="16">
        <f>'4'!H5</f>
        <v>36</v>
      </c>
      <c r="F5" s="17">
        <f>'5'!H5</f>
        <v>42</v>
      </c>
      <c r="G5" s="16">
        <f>AVERAGE(B5:F5)</f>
        <v>46.08</v>
      </c>
      <c r="H5" s="13">
        <f>RANK(G5,$G$5:$G$8,0)</f>
        <v>4</v>
      </c>
      <c r="J5" s="11"/>
      <c r="K5" s="11"/>
      <c r="L5" s="11"/>
    </row>
    <row r="6" spans="1:14" ht="16.5" customHeight="1" x14ac:dyDescent="0.2">
      <c r="A6" s="12" t="str">
        <f>Responses!A6</f>
        <v>Gadberry</v>
      </c>
      <c r="B6" s="16">
        <f>'1'!H6</f>
        <v>65</v>
      </c>
      <c r="C6" s="17">
        <f>'2'!H6</f>
        <v>56</v>
      </c>
      <c r="D6" s="16">
        <f>'3'!H6</f>
        <v>57.8</v>
      </c>
      <c r="E6" s="16">
        <f>'4'!H6</f>
        <v>51</v>
      </c>
      <c r="F6" s="17">
        <f>'5'!H6</f>
        <v>36</v>
      </c>
      <c r="G6" s="16">
        <f>AVERAGE(B6:F6)</f>
        <v>53.160000000000004</v>
      </c>
      <c r="H6" s="13">
        <f>RANK(G6,$G$5:$G$8,0)</f>
        <v>3</v>
      </c>
      <c r="J6" s="11"/>
      <c r="K6" s="11"/>
      <c r="L6" s="11"/>
    </row>
    <row r="7" spans="1:14" ht="16.5" customHeight="1" x14ac:dyDescent="0.2">
      <c r="A7" s="12" t="str">
        <f>Responses!A7</f>
        <v>J.T. Vaughn Construction</v>
      </c>
      <c r="B7" s="16">
        <f>'1'!H7</f>
        <v>65</v>
      </c>
      <c r="C7" s="17">
        <f>'2'!H7</f>
        <v>57</v>
      </c>
      <c r="D7" s="16">
        <f>'3'!H7</f>
        <v>61.3</v>
      </c>
      <c r="E7" s="16">
        <f>'4'!H7</f>
        <v>58.5</v>
      </c>
      <c r="F7" s="17">
        <f>'5'!H7</f>
        <v>68</v>
      </c>
      <c r="G7" s="16">
        <f>AVERAGE(B7:F7)</f>
        <v>61.96</v>
      </c>
      <c r="H7" s="13">
        <f>RANK(G7,$G$5:$G$8,0)</f>
        <v>1</v>
      </c>
    </row>
    <row r="8" spans="1:14" ht="16.5" customHeight="1" x14ac:dyDescent="0.2">
      <c r="A8" s="12" t="str">
        <f>Responses!A8</f>
        <v>SpawGlass</v>
      </c>
      <c r="B8" s="16">
        <f>'1'!H8</f>
        <v>67</v>
      </c>
      <c r="C8" s="17">
        <f>'2'!H8</f>
        <v>65</v>
      </c>
      <c r="D8" s="16">
        <f>'3'!H8</f>
        <v>64.8</v>
      </c>
      <c r="E8" s="16">
        <f>'4'!H8</f>
        <v>43</v>
      </c>
      <c r="F8" s="17">
        <f>'5'!H8</f>
        <v>53</v>
      </c>
      <c r="G8" s="16">
        <f>AVERAGE(B8:F8)</f>
        <v>58.56</v>
      </c>
      <c r="H8" s="13">
        <f>RANK(G8,$G$5:$G$8,0)</f>
        <v>2</v>
      </c>
    </row>
    <row r="11" spans="1:14" x14ac:dyDescent="0.2">
      <c r="E11" s="68"/>
      <c r="F11" s="68"/>
    </row>
    <row r="12" spans="1:14" x14ac:dyDescent="0.2">
      <c r="E12" s="68"/>
      <c r="F12" s="68"/>
    </row>
  </sheetData>
  <mergeCells count="2">
    <mergeCell ref="A1:N1"/>
    <mergeCell ref="A2:N2"/>
  </mergeCells>
  <phoneticPr fontId="1" type="noConversion"/>
  <pageMargins left="0.75" right="0.75" top="1" bottom="1" header="0.5" footer="0.5"/>
  <pageSetup scale="95" orientation="landscape" horizontalDpi="1200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8"/>
  <sheetViews>
    <sheetView workbookViewId="0">
      <selection activeCell="B18" sqref="B18"/>
    </sheetView>
  </sheetViews>
  <sheetFormatPr defaultRowHeight="12.75" x14ac:dyDescent="0.2"/>
  <cols>
    <col min="2" max="2" width="30.7109375" bestFit="1" customWidth="1"/>
    <col min="3" max="3" width="37.140625" customWidth="1"/>
    <col min="4" max="4" width="34.42578125" customWidth="1"/>
    <col min="5" max="5" width="33.5703125" customWidth="1"/>
    <col min="6" max="6" width="30.140625" customWidth="1"/>
  </cols>
  <sheetData>
    <row r="1" spans="1:6" x14ac:dyDescent="0.2">
      <c r="A1" s="25"/>
      <c r="B1" s="25"/>
      <c r="C1" s="25"/>
      <c r="D1" s="25"/>
      <c r="E1" s="25"/>
    </row>
    <row r="2" spans="1:6" x14ac:dyDescent="0.2">
      <c r="A2" s="25"/>
      <c r="B2" s="25"/>
      <c r="C2" s="25"/>
      <c r="D2" s="25"/>
      <c r="E2" s="25"/>
    </row>
    <row r="3" spans="1:6" ht="15.75" x14ac:dyDescent="0.2">
      <c r="A3" s="25"/>
      <c r="B3" s="97"/>
      <c r="C3" s="97"/>
      <c r="D3" s="98"/>
      <c r="E3" s="25"/>
    </row>
    <row r="4" spans="1:6" x14ac:dyDescent="0.2">
      <c r="A4" s="25"/>
      <c r="B4" s="99" t="str">
        <f>Responses!A2</f>
        <v>RFP730-17141 Farish Hall Restroom Renovation</v>
      </c>
      <c r="C4" s="100"/>
      <c r="D4" s="100"/>
      <c r="E4" s="25"/>
    </row>
    <row r="5" spans="1:6" x14ac:dyDescent="0.2">
      <c r="A5" s="25"/>
      <c r="B5" s="25"/>
      <c r="C5" s="25"/>
      <c r="D5" s="25"/>
      <c r="E5" s="25"/>
    </row>
    <row r="6" spans="1:6" x14ac:dyDescent="0.2">
      <c r="A6" s="25"/>
      <c r="B6" s="25"/>
      <c r="C6" s="26" t="s">
        <v>11</v>
      </c>
      <c r="D6" s="101"/>
      <c r="E6" s="101"/>
      <c r="F6" s="101"/>
    </row>
    <row r="7" spans="1:6" ht="15.75" x14ac:dyDescent="0.25">
      <c r="A7" s="25"/>
      <c r="B7" s="27" t="s">
        <v>12</v>
      </c>
      <c r="C7" s="28" t="str">
        <f>Responses!A5</f>
        <v>C.A. Walker Construction</v>
      </c>
      <c r="D7" s="28" t="s">
        <v>23</v>
      </c>
      <c r="E7" s="28" t="s">
        <v>21</v>
      </c>
      <c r="F7" s="28" t="s">
        <v>24</v>
      </c>
    </row>
    <row r="8" spans="1:6" ht="15.75" x14ac:dyDescent="0.25">
      <c r="A8" s="25"/>
      <c r="B8" s="29" t="s">
        <v>13</v>
      </c>
      <c r="C8" s="30">
        <v>420512</v>
      </c>
      <c r="D8" s="31">
        <v>510969</v>
      </c>
      <c r="E8" s="31">
        <v>558000</v>
      </c>
      <c r="F8" s="31">
        <v>641401</v>
      </c>
    </row>
    <row r="9" spans="1:6" ht="15.75" x14ac:dyDescent="0.25">
      <c r="A9" s="25"/>
      <c r="B9" s="32" t="s">
        <v>10</v>
      </c>
      <c r="C9" s="33">
        <f>SUM(C8:C8)</f>
        <v>420512</v>
      </c>
      <c r="D9" s="33">
        <f t="shared" ref="D9:F9" si="0">SUM(D8:D8)</f>
        <v>510969</v>
      </c>
      <c r="E9" s="33">
        <f t="shared" si="0"/>
        <v>558000</v>
      </c>
      <c r="F9" s="33">
        <f t="shared" si="0"/>
        <v>641401</v>
      </c>
    </row>
    <row r="10" spans="1:6" ht="15.75" x14ac:dyDescent="0.25">
      <c r="A10" s="25"/>
      <c r="B10" s="29" t="s">
        <v>14</v>
      </c>
      <c r="C10" s="34">
        <v>0</v>
      </c>
      <c r="D10" s="31">
        <f>D9-C9</f>
        <v>90457</v>
      </c>
      <c r="E10" s="31">
        <f>E9-C9</f>
        <v>137488</v>
      </c>
      <c r="F10" s="31">
        <f>F9-C9</f>
        <v>220889</v>
      </c>
    </row>
    <row r="11" spans="1:6" ht="15.75" x14ac:dyDescent="0.25">
      <c r="A11" s="25"/>
      <c r="B11" s="35" t="s">
        <v>15</v>
      </c>
      <c r="C11" s="78">
        <v>30</v>
      </c>
      <c r="D11" s="36">
        <f>ABS($C$11-(D10/$C$9)*$C$11)</f>
        <v>23.546652652005175</v>
      </c>
      <c r="E11" s="36">
        <f t="shared" ref="E11:F11" si="1">ABS($C$11-(E10/$C$9)*$C$11)</f>
        <v>20.191385739289249</v>
      </c>
      <c r="F11" s="36">
        <f t="shared" si="1"/>
        <v>14.241424739365346</v>
      </c>
    </row>
    <row r="12" spans="1:6" x14ac:dyDescent="0.2">
      <c r="A12" s="25"/>
      <c r="B12" s="70"/>
      <c r="C12" s="71"/>
      <c r="D12" s="70"/>
      <c r="E12" s="25"/>
    </row>
    <row r="13" spans="1:6" x14ac:dyDescent="0.2">
      <c r="A13" s="25"/>
      <c r="B13" s="72" t="s">
        <v>16</v>
      </c>
      <c r="C13" s="72" t="s">
        <v>19</v>
      </c>
      <c r="D13" s="80" t="s">
        <v>20</v>
      </c>
      <c r="E13" s="25"/>
    </row>
    <row r="14" spans="1:6" x14ac:dyDescent="0.2">
      <c r="A14" s="25"/>
      <c r="B14" s="70" t="str">
        <f>C7</f>
        <v>C.A. Walker Construction</v>
      </c>
      <c r="C14" s="73">
        <f>C9</f>
        <v>420512</v>
      </c>
      <c r="D14" s="25">
        <v>30</v>
      </c>
      <c r="E14" s="25"/>
    </row>
    <row r="15" spans="1:6" x14ac:dyDescent="0.2">
      <c r="A15" s="25"/>
      <c r="B15" s="74" t="str">
        <f>D7</f>
        <v>Gadberry</v>
      </c>
      <c r="C15" s="75">
        <f>D9</f>
        <v>510969</v>
      </c>
      <c r="D15" s="25">
        <v>23.55</v>
      </c>
      <c r="E15" s="25"/>
    </row>
    <row r="16" spans="1:6" ht="15.75" customHeight="1" x14ac:dyDescent="0.2">
      <c r="A16" s="25"/>
      <c r="B16" s="74" t="str">
        <f>E7</f>
        <v>J.T. Vaughn Construction</v>
      </c>
      <c r="C16" s="75">
        <f>E8</f>
        <v>558000</v>
      </c>
      <c r="D16" s="86">
        <f>E11</f>
        <v>20.191385739289249</v>
      </c>
      <c r="E16" s="25"/>
    </row>
    <row r="17" spans="2:5" x14ac:dyDescent="0.2">
      <c r="B17" s="73" t="str">
        <f>F7</f>
        <v>SpawGlass</v>
      </c>
      <c r="C17" s="76">
        <f>F8</f>
        <v>641401</v>
      </c>
      <c r="D17" s="87">
        <f>F11</f>
        <v>14.241424739365346</v>
      </c>
      <c r="E17" s="70"/>
    </row>
    <row r="18" spans="2:5" x14ac:dyDescent="0.2">
      <c r="B18" s="77"/>
      <c r="C18" s="77"/>
      <c r="E18" s="70"/>
    </row>
  </sheetData>
  <sortState ref="B14:C19">
    <sortCondition ref="C14:C19"/>
  </sortState>
  <mergeCells count="3">
    <mergeCell ref="B3:D3"/>
    <mergeCell ref="B4:D4"/>
    <mergeCell ref="D6:F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A8" sqref="A8"/>
    </sheetView>
  </sheetViews>
  <sheetFormatPr defaultRowHeight="12.75" x14ac:dyDescent="0.2"/>
  <cols>
    <col min="1" max="1" width="44" bestFit="1" customWidth="1"/>
    <col min="2" max="5" width="7" bestFit="1" customWidth="1"/>
    <col min="6" max="6" width="8.28515625" bestFit="1" customWidth="1"/>
    <col min="7" max="7" width="17.5703125" bestFit="1" customWidth="1"/>
    <col min="8" max="8" width="10.42578125" bestFit="1" customWidth="1"/>
  </cols>
  <sheetData>
    <row r="1" spans="1:8" ht="15.75" x14ac:dyDescent="0.25">
      <c r="A1" s="94" t="s">
        <v>0</v>
      </c>
      <c r="B1" s="95"/>
      <c r="C1" s="95"/>
      <c r="D1" s="95"/>
      <c r="E1" s="95"/>
      <c r="F1" s="95"/>
      <c r="G1" s="95"/>
      <c r="H1" s="95"/>
    </row>
    <row r="2" spans="1:8" x14ac:dyDescent="0.2">
      <c r="A2" s="96" t="str">
        <f>Responses!A2</f>
        <v>RFP730-17141 Farish Hall Restroom Renovation</v>
      </c>
      <c r="B2" s="102"/>
      <c r="C2" s="102"/>
      <c r="D2" s="102"/>
      <c r="E2" s="102"/>
      <c r="F2" s="102"/>
      <c r="G2" s="102"/>
      <c r="H2" s="102"/>
    </row>
    <row r="3" spans="1:8" ht="15.75" thickBot="1" x14ac:dyDescent="0.25">
      <c r="A3" s="61"/>
      <c r="B3" s="61"/>
      <c r="C3" s="61"/>
      <c r="D3" s="61"/>
      <c r="E3" s="61"/>
      <c r="F3" s="61"/>
      <c r="G3" s="65"/>
      <c r="H3" s="65"/>
    </row>
    <row r="4" spans="1:8" ht="121.5" customHeight="1" thickBot="1" x14ac:dyDescent="0.25">
      <c r="A4" s="6" t="s">
        <v>2</v>
      </c>
      <c r="B4" s="37" t="str">
        <f>'Technical Summary'!B4</f>
        <v>Evaluator 1</v>
      </c>
      <c r="C4" s="37" t="str">
        <f>'Technical Summary'!C4</f>
        <v>Evaluator 2</v>
      </c>
      <c r="D4" s="37" t="str">
        <f>'Technical Summary'!D4</f>
        <v>Evaluator 3</v>
      </c>
      <c r="E4" s="37" t="str">
        <f>'Technical Summary'!E4</f>
        <v>Evaluator 4</v>
      </c>
      <c r="F4" s="37" t="str">
        <f>'Technical Summary'!F4</f>
        <v>Evaluator 5</v>
      </c>
      <c r="G4" s="38" t="s">
        <v>3</v>
      </c>
      <c r="H4" s="5" t="s">
        <v>1</v>
      </c>
    </row>
    <row r="5" spans="1:8" ht="15" x14ac:dyDescent="0.2">
      <c r="A5" s="39" t="str">
        <f>Responses!A5</f>
        <v>C.A. Walker Construction</v>
      </c>
      <c r="B5" s="40">
        <f>'1'!I5</f>
        <v>82</v>
      </c>
      <c r="C5" s="41">
        <f>'2'!I5</f>
        <v>76</v>
      </c>
      <c r="D5" s="41">
        <f>'3'!I5</f>
        <v>84.4</v>
      </c>
      <c r="E5" s="41">
        <f>'4'!I5</f>
        <v>66</v>
      </c>
      <c r="F5" s="41">
        <f>'5'!I5</f>
        <v>72</v>
      </c>
      <c r="G5" s="42">
        <f>AVERAGE(B5:F5)</f>
        <v>76.08</v>
      </c>
      <c r="H5" s="43">
        <f>RANK(G5,$G$5:$G$8,0)</f>
        <v>3</v>
      </c>
    </row>
    <row r="6" spans="1:8" s="77" customFormat="1" ht="15" x14ac:dyDescent="0.2">
      <c r="A6" s="39" t="str">
        <f>Responses!A6</f>
        <v>Gadberry</v>
      </c>
      <c r="B6" s="40">
        <f>'1'!I6</f>
        <v>88.55</v>
      </c>
      <c r="C6" s="41">
        <f>'2'!I6</f>
        <v>79.55</v>
      </c>
      <c r="D6" s="41">
        <f>'3'!I6</f>
        <v>81.349999999999994</v>
      </c>
      <c r="E6" s="41">
        <f>'4'!I6</f>
        <v>74.55</v>
      </c>
      <c r="F6" s="41">
        <f>'5'!I6</f>
        <v>59.55</v>
      </c>
      <c r="G6" s="81">
        <f>AVERAGE(B6:F6)</f>
        <v>76.710000000000008</v>
      </c>
      <c r="H6" s="82">
        <f>RANK(G6,$G$5:$G$8,0)</f>
        <v>2</v>
      </c>
    </row>
    <row r="7" spans="1:8" s="93" customFormat="1" ht="15" x14ac:dyDescent="0.2">
      <c r="A7" s="88" t="str">
        <f>Responses!A7</f>
        <v>J.T. Vaughn Construction</v>
      </c>
      <c r="B7" s="89">
        <f>'1'!I7</f>
        <v>85.19</v>
      </c>
      <c r="C7" s="90">
        <f>'2'!I7</f>
        <v>77.19</v>
      </c>
      <c r="D7" s="90">
        <f>'3'!I7</f>
        <v>81.490000000000009</v>
      </c>
      <c r="E7" s="90">
        <f>'4'!I7</f>
        <v>78.69</v>
      </c>
      <c r="F7" s="90">
        <f>'5'!I7</f>
        <v>88.19</v>
      </c>
      <c r="G7" s="91">
        <f>AVERAGE(B7:F7)</f>
        <v>82.15</v>
      </c>
      <c r="H7" s="92">
        <f>RANK(G7,$G$5:$G$8,0)</f>
        <v>1</v>
      </c>
    </row>
    <row r="8" spans="1:8" ht="15" x14ac:dyDescent="0.2">
      <c r="A8" s="39" t="str">
        <f>Responses!A8</f>
        <v>SpawGlass</v>
      </c>
      <c r="B8" s="40">
        <f>'1'!I8</f>
        <v>81.240000000000009</v>
      </c>
      <c r="C8" s="41">
        <f>'2'!I8</f>
        <v>79.240000000000009</v>
      </c>
      <c r="D8" s="41">
        <f>'3'!I8</f>
        <v>79.040000000000006</v>
      </c>
      <c r="E8" s="41">
        <f>'4'!I8</f>
        <v>57.24</v>
      </c>
      <c r="F8" s="41">
        <f>'5'!I8</f>
        <v>67.240000000000009</v>
      </c>
      <c r="G8" s="42">
        <f>AVERAGE(B8:F8)</f>
        <v>72.800000000000011</v>
      </c>
      <c r="H8" s="43">
        <f>RANK(G8,$G$5:$G$8,0)</f>
        <v>4</v>
      </c>
    </row>
    <row r="10" spans="1:8" x14ac:dyDescent="0.2">
      <c r="F10" s="60"/>
      <c r="G10" s="60"/>
    </row>
    <row r="11" spans="1:8" x14ac:dyDescent="0.2">
      <c r="F11" s="60"/>
      <c r="G11" s="60"/>
    </row>
    <row r="13" spans="1:8" ht="15" x14ac:dyDescent="0.2">
      <c r="A13" s="66" t="s">
        <v>31</v>
      </c>
    </row>
    <row r="14" spans="1:8" ht="15" x14ac:dyDescent="0.2">
      <c r="A14" s="61"/>
    </row>
    <row r="15" spans="1:8" ht="15" x14ac:dyDescent="0.2">
      <c r="A15" s="66" t="s">
        <v>32</v>
      </c>
    </row>
  </sheetData>
  <mergeCells count="2">
    <mergeCell ref="A1:H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Responses</vt:lpstr>
      <vt:lpstr>1</vt:lpstr>
      <vt:lpstr>2</vt:lpstr>
      <vt:lpstr>3</vt:lpstr>
      <vt:lpstr>4</vt:lpstr>
      <vt:lpstr>5</vt:lpstr>
      <vt:lpstr>Technical Summary</vt:lpstr>
      <vt:lpstr>Pricing Score Calculation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Phan, Liz</cp:lastModifiedBy>
  <cp:lastPrinted>2010-03-29T18:59:53Z</cp:lastPrinted>
  <dcterms:created xsi:type="dcterms:W3CDTF">2010-03-29T14:58:07Z</dcterms:created>
  <dcterms:modified xsi:type="dcterms:W3CDTF">2017-11-14T14:55:12Z</dcterms:modified>
</cp:coreProperties>
</file>