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tphan2\Desktop\"/>
    </mc:Choice>
  </mc:AlternateContent>
  <bookViews>
    <workbookView xWindow="1455" yWindow="210" windowWidth="22365" windowHeight="11925" tabRatio="836" activeTab="10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6" sheetId="84" r:id="rId7"/>
    <sheet name="Technical Score" sheetId="27" r:id="rId8"/>
    <sheet name="HUB Department" sheetId="79" r:id="rId9"/>
    <sheet name="Summary" sheetId="58" r:id="rId10"/>
    <sheet name="Evaluation Matrix" sheetId="86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H25" i="86" l="1"/>
  <c r="H24" i="86"/>
  <c r="H26" i="86" s="1"/>
  <c r="H23" i="86"/>
  <c r="H22" i="86"/>
  <c r="H21" i="86"/>
  <c r="H20" i="86"/>
  <c r="B6" i="86"/>
  <c r="A2" i="86"/>
  <c r="G10" i="58" l="1"/>
  <c r="G18" i="58"/>
  <c r="G26" i="58"/>
  <c r="G34" i="58"/>
  <c r="G36" i="58"/>
  <c r="G42" i="58"/>
  <c r="F6" i="58"/>
  <c r="F7" i="58"/>
  <c r="F13" i="58"/>
  <c r="F14" i="58"/>
  <c r="F15" i="58"/>
  <c r="F21" i="58"/>
  <c r="F22" i="58"/>
  <c r="F23" i="58"/>
  <c r="F29" i="58"/>
  <c r="F30" i="58"/>
  <c r="F31" i="58"/>
  <c r="F37" i="58"/>
  <c r="F38" i="58"/>
  <c r="F39" i="58"/>
  <c r="E9" i="58"/>
  <c r="E10" i="58"/>
  <c r="E12" i="58"/>
  <c r="E17" i="58"/>
  <c r="E18" i="58"/>
  <c r="E20" i="58"/>
  <c r="E25" i="58"/>
  <c r="E26" i="58"/>
  <c r="E28" i="58"/>
  <c r="E33" i="58"/>
  <c r="E34" i="58"/>
  <c r="E36" i="58"/>
  <c r="E41" i="58"/>
  <c r="E42" i="58"/>
  <c r="D10" i="58"/>
  <c r="D12" i="58"/>
  <c r="D18" i="58"/>
  <c r="D20" i="58"/>
  <c r="D26" i="58"/>
  <c r="D28" i="58"/>
  <c r="D34" i="58"/>
  <c r="D36" i="58"/>
  <c r="D42" i="58"/>
  <c r="G4" i="58"/>
  <c r="F5" i="58"/>
  <c r="C6" i="58"/>
  <c r="C8" i="58"/>
  <c r="C13" i="58"/>
  <c r="C14" i="58"/>
  <c r="C16" i="58"/>
  <c r="C21" i="58"/>
  <c r="C22" i="58"/>
  <c r="C24" i="58"/>
  <c r="C29" i="58"/>
  <c r="C30" i="58"/>
  <c r="C32" i="58"/>
  <c r="C37" i="58"/>
  <c r="C38" i="58"/>
  <c r="C40" i="58"/>
  <c r="B10" i="58"/>
  <c r="B14" i="58"/>
  <c r="H14" i="58" s="1"/>
  <c r="B15" i="58"/>
  <c r="B18" i="58"/>
  <c r="B22" i="58"/>
  <c r="B23" i="58"/>
  <c r="B26" i="58"/>
  <c r="B30" i="58"/>
  <c r="H30" i="58" s="1"/>
  <c r="B31" i="58"/>
  <c r="B34" i="58"/>
  <c r="B38" i="58"/>
  <c r="B39" i="58"/>
  <c r="G19" i="27"/>
  <c r="G20" i="27"/>
  <c r="G27" i="27"/>
  <c r="G35" i="27"/>
  <c r="G36" i="27"/>
  <c r="G37" i="27"/>
  <c r="F6" i="27"/>
  <c r="F22" i="27"/>
  <c r="F23" i="27"/>
  <c r="F24" i="27"/>
  <c r="E6" i="27"/>
  <c r="E30" i="27"/>
  <c r="E38" i="27"/>
  <c r="D6" i="27"/>
  <c r="D22" i="27"/>
  <c r="D38" i="27"/>
  <c r="C11" i="27"/>
  <c r="C16" i="27"/>
  <c r="C17" i="27"/>
  <c r="C27" i="27"/>
  <c r="C32" i="27"/>
  <c r="C33" i="27"/>
  <c r="G5" i="27"/>
  <c r="C5" i="27"/>
  <c r="B5" i="27"/>
  <c r="H6" i="84"/>
  <c r="G6" i="27" s="1"/>
  <c r="H7" i="84"/>
  <c r="G7" i="27" s="1"/>
  <c r="H8" i="84"/>
  <c r="G8" i="27" s="1"/>
  <c r="H9" i="84"/>
  <c r="G9" i="27" s="1"/>
  <c r="H10" i="84"/>
  <c r="G10" i="27" s="1"/>
  <c r="H11" i="84"/>
  <c r="G11" i="27" s="1"/>
  <c r="H12" i="84"/>
  <c r="G12" i="27" s="1"/>
  <c r="H13" i="84"/>
  <c r="G13" i="27" s="1"/>
  <c r="H14" i="84"/>
  <c r="G14" i="27" s="1"/>
  <c r="H15" i="84"/>
  <c r="G15" i="27" s="1"/>
  <c r="H16" i="84"/>
  <c r="G16" i="27" s="1"/>
  <c r="H17" i="84"/>
  <c r="G17" i="27" s="1"/>
  <c r="H18" i="84"/>
  <c r="G18" i="27" s="1"/>
  <c r="H19" i="84"/>
  <c r="H20" i="84"/>
  <c r="H21" i="84"/>
  <c r="G21" i="27" s="1"/>
  <c r="H22" i="84"/>
  <c r="G22" i="27" s="1"/>
  <c r="H23" i="84"/>
  <c r="G23" i="27" s="1"/>
  <c r="H24" i="84"/>
  <c r="G24" i="27" s="1"/>
  <c r="H25" i="84"/>
  <c r="G25" i="27" s="1"/>
  <c r="H26" i="84"/>
  <c r="G26" i="27" s="1"/>
  <c r="H27" i="84"/>
  <c r="H28" i="84"/>
  <c r="G28" i="27" s="1"/>
  <c r="H29" i="84"/>
  <c r="G29" i="27" s="1"/>
  <c r="H30" i="84"/>
  <c r="G30" i="27" s="1"/>
  <c r="H31" i="84"/>
  <c r="G31" i="27" s="1"/>
  <c r="H32" i="84"/>
  <c r="G32" i="27" s="1"/>
  <c r="H33" i="84"/>
  <c r="G33" i="27" s="1"/>
  <c r="H34" i="84"/>
  <c r="G34" i="27" s="1"/>
  <c r="H35" i="84"/>
  <c r="H36" i="84"/>
  <c r="H37" i="84"/>
  <c r="H38" i="84"/>
  <c r="G38" i="27" s="1"/>
  <c r="H39" i="84"/>
  <c r="G39" i="27" s="1"/>
  <c r="H40" i="84"/>
  <c r="G40" i="27" s="1"/>
  <c r="H41" i="84"/>
  <c r="G41" i="27" s="1"/>
  <c r="H42" i="84"/>
  <c r="G42" i="27" s="1"/>
  <c r="H5" i="84"/>
  <c r="H6" i="78"/>
  <c r="H7" i="78"/>
  <c r="F7" i="27" s="1"/>
  <c r="H8" i="78"/>
  <c r="F8" i="27" s="1"/>
  <c r="H9" i="78"/>
  <c r="F9" i="27" s="1"/>
  <c r="H10" i="78"/>
  <c r="F10" i="27" s="1"/>
  <c r="H11" i="78"/>
  <c r="F11" i="27" s="1"/>
  <c r="H12" i="78"/>
  <c r="F12" i="27" s="1"/>
  <c r="H13" i="78"/>
  <c r="F13" i="27" s="1"/>
  <c r="H14" i="78"/>
  <c r="F14" i="27" s="1"/>
  <c r="H15" i="78"/>
  <c r="F15" i="27" s="1"/>
  <c r="H16" i="78"/>
  <c r="F16" i="27" s="1"/>
  <c r="H17" i="78"/>
  <c r="F17" i="27" s="1"/>
  <c r="H18" i="78"/>
  <c r="F18" i="27" s="1"/>
  <c r="H19" i="78"/>
  <c r="F19" i="27" s="1"/>
  <c r="H20" i="78"/>
  <c r="F20" i="27" s="1"/>
  <c r="H21" i="78"/>
  <c r="F21" i="27" s="1"/>
  <c r="H22" i="78"/>
  <c r="H23" i="78"/>
  <c r="H24" i="78"/>
  <c r="H25" i="78"/>
  <c r="F25" i="27" s="1"/>
  <c r="H26" i="78"/>
  <c r="F26" i="27" s="1"/>
  <c r="H27" i="78"/>
  <c r="F27" i="27" s="1"/>
  <c r="H28" i="78"/>
  <c r="F28" i="27" s="1"/>
  <c r="H29" i="78"/>
  <c r="F29" i="27" s="1"/>
  <c r="H30" i="78"/>
  <c r="F30" i="27" s="1"/>
  <c r="H31" i="78"/>
  <c r="F31" i="27" s="1"/>
  <c r="H32" i="78"/>
  <c r="F32" i="27" s="1"/>
  <c r="H33" i="78"/>
  <c r="F33" i="27" s="1"/>
  <c r="H34" i="78"/>
  <c r="F34" i="27" s="1"/>
  <c r="H35" i="78"/>
  <c r="F35" i="27" s="1"/>
  <c r="H36" i="78"/>
  <c r="F36" i="27" s="1"/>
  <c r="H37" i="78"/>
  <c r="F37" i="27" s="1"/>
  <c r="H38" i="78"/>
  <c r="F38" i="27" s="1"/>
  <c r="H39" i="78"/>
  <c r="F39" i="27" s="1"/>
  <c r="H40" i="78"/>
  <c r="F40" i="27" s="1"/>
  <c r="H41" i="78"/>
  <c r="F41" i="27" s="1"/>
  <c r="H42" i="78"/>
  <c r="F42" i="27" s="1"/>
  <c r="H5" i="78"/>
  <c r="F5" i="27" s="1"/>
  <c r="H6" i="77"/>
  <c r="H7" i="77"/>
  <c r="E7" i="27" s="1"/>
  <c r="H8" i="77"/>
  <c r="E8" i="27" s="1"/>
  <c r="H9" i="77"/>
  <c r="E9" i="27" s="1"/>
  <c r="H10" i="77"/>
  <c r="E10" i="27" s="1"/>
  <c r="H11" i="77"/>
  <c r="E11" i="27" s="1"/>
  <c r="H12" i="77"/>
  <c r="E12" i="27" s="1"/>
  <c r="H13" i="77"/>
  <c r="E13" i="27" s="1"/>
  <c r="H14" i="77"/>
  <c r="E14" i="27" s="1"/>
  <c r="H15" i="77"/>
  <c r="E15" i="27" s="1"/>
  <c r="H16" i="77"/>
  <c r="E16" i="27" s="1"/>
  <c r="H17" i="77"/>
  <c r="E17" i="27" s="1"/>
  <c r="H18" i="77"/>
  <c r="E18" i="27" s="1"/>
  <c r="H19" i="77"/>
  <c r="E19" i="27" s="1"/>
  <c r="H20" i="77"/>
  <c r="E20" i="27" s="1"/>
  <c r="H21" i="77"/>
  <c r="E21" i="27" s="1"/>
  <c r="H22" i="77"/>
  <c r="E22" i="27" s="1"/>
  <c r="H23" i="77"/>
  <c r="E23" i="27" s="1"/>
  <c r="H24" i="77"/>
  <c r="E24" i="27" s="1"/>
  <c r="H25" i="77"/>
  <c r="E25" i="27" s="1"/>
  <c r="H26" i="77"/>
  <c r="E26" i="27" s="1"/>
  <c r="H27" i="77"/>
  <c r="E27" i="27" s="1"/>
  <c r="H28" i="77"/>
  <c r="E28" i="27" s="1"/>
  <c r="H29" i="77"/>
  <c r="E29" i="27" s="1"/>
  <c r="H30" i="77"/>
  <c r="H31" i="77"/>
  <c r="E31" i="27" s="1"/>
  <c r="H32" i="77"/>
  <c r="E32" i="27" s="1"/>
  <c r="H33" i="77"/>
  <c r="E33" i="27" s="1"/>
  <c r="H34" i="77"/>
  <c r="E34" i="27" s="1"/>
  <c r="H35" i="77"/>
  <c r="E35" i="27" s="1"/>
  <c r="H36" i="77"/>
  <c r="E36" i="27" s="1"/>
  <c r="H37" i="77"/>
  <c r="E37" i="27" s="1"/>
  <c r="H38" i="77"/>
  <c r="H39" i="77"/>
  <c r="E39" i="27" s="1"/>
  <c r="H40" i="77"/>
  <c r="E40" i="27" s="1"/>
  <c r="H41" i="77"/>
  <c r="E41" i="27" s="1"/>
  <c r="H42" i="77"/>
  <c r="E42" i="27" s="1"/>
  <c r="H5" i="77"/>
  <c r="E5" i="27" s="1"/>
  <c r="H6" i="76"/>
  <c r="H7" i="76"/>
  <c r="D7" i="27" s="1"/>
  <c r="H8" i="76"/>
  <c r="D8" i="27" s="1"/>
  <c r="H9" i="76"/>
  <c r="D9" i="27" s="1"/>
  <c r="H10" i="76"/>
  <c r="D10" i="27" s="1"/>
  <c r="H11" i="76"/>
  <c r="D11" i="27" s="1"/>
  <c r="H12" i="76"/>
  <c r="D12" i="27" s="1"/>
  <c r="H13" i="76"/>
  <c r="D13" i="27" s="1"/>
  <c r="H14" i="76"/>
  <c r="D14" i="27" s="1"/>
  <c r="H15" i="76"/>
  <c r="D15" i="27" s="1"/>
  <c r="H16" i="76"/>
  <c r="D16" i="27" s="1"/>
  <c r="H17" i="76"/>
  <c r="D17" i="27" s="1"/>
  <c r="H18" i="76"/>
  <c r="D18" i="27" s="1"/>
  <c r="H19" i="76"/>
  <c r="D19" i="27" s="1"/>
  <c r="H20" i="76"/>
  <c r="D20" i="27" s="1"/>
  <c r="H21" i="76"/>
  <c r="D21" i="27" s="1"/>
  <c r="H22" i="76"/>
  <c r="H23" i="76"/>
  <c r="D23" i="27" s="1"/>
  <c r="H24" i="76"/>
  <c r="D24" i="27" s="1"/>
  <c r="H25" i="76"/>
  <c r="D25" i="27" s="1"/>
  <c r="H26" i="76"/>
  <c r="D26" i="27" s="1"/>
  <c r="H27" i="76"/>
  <c r="D27" i="27" s="1"/>
  <c r="H28" i="76"/>
  <c r="D28" i="27" s="1"/>
  <c r="H29" i="76"/>
  <c r="D29" i="27" s="1"/>
  <c r="H30" i="76"/>
  <c r="D30" i="27" s="1"/>
  <c r="H31" i="76"/>
  <c r="D31" i="27" s="1"/>
  <c r="H32" i="76"/>
  <c r="D32" i="27" s="1"/>
  <c r="H33" i="76"/>
  <c r="D33" i="27" s="1"/>
  <c r="H34" i="76"/>
  <c r="D34" i="27" s="1"/>
  <c r="H35" i="76"/>
  <c r="D35" i="27" s="1"/>
  <c r="H36" i="76"/>
  <c r="D36" i="27" s="1"/>
  <c r="H37" i="76"/>
  <c r="D37" i="27" s="1"/>
  <c r="H38" i="76"/>
  <c r="H39" i="76"/>
  <c r="D39" i="27" s="1"/>
  <c r="H40" i="76"/>
  <c r="D40" i="27" s="1"/>
  <c r="H41" i="76"/>
  <c r="D41" i="27" s="1"/>
  <c r="H42" i="76"/>
  <c r="D42" i="27" s="1"/>
  <c r="H5" i="76"/>
  <c r="D5" i="27" s="1"/>
  <c r="H6" i="75"/>
  <c r="C6" i="27" s="1"/>
  <c r="H7" i="75"/>
  <c r="C7" i="27" s="1"/>
  <c r="H8" i="75"/>
  <c r="C8" i="27" s="1"/>
  <c r="H9" i="75"/>
  <c r="C9" i="27" s="1"/>
  <c r="H10" i="75"/>
  <c r="C10" i="27" s="1"/>
  <c r="H11" i="75"/>
  <c r="H12" i="75"/>
  <c r="C12" i="27" s="1"/>
  <c r="H13" i="75"/>
  <c r="C13" i="27" s="1"/>
  <c r="H14" i="75"/>
  <c r="C14" i="27" s="1"/>
  <c r="H15" i="75"/>
  <c r="C15" i="27" s="1"/>
  <c r="H16" i="75"/>
  <c r="H17" i="75"/>
  <c r="H18" i="75"/>
  <c r="C18" i="27" s="1"/>
  <c r="H19" i="75"/>
  <c r="C19" i="27" s="1"/>
  <c r="H20" i="75"/>
  <c r="C20" i="27" s="1"/>
  <c r="H21" i="75"/>
  <c r="C21" i="27" s="1"/>
  <c r="H22" i="75"/>
  <c r="C22" i="27" s="1"/>
  <c r="H23" i="75"/>
  <c r="C23" i="27" s="1"/>
  <c r="H24" i="75"/>
  <c r="C24" i="27" s="1"/>
  <c r="H25" i="75"/>
  <c r="C25" i="27" s="1"/>
  <c r="H26" i="75"/>
  <c r="C26" i="27" s="1"/>
  <c r="H27" i="75"/>
  <c r="H28" i="75"/>
  <c r="C28" i="27" s="1"/>
  <c r="H29" i="75"/>
  <c r="C29" i="27" s="1"/>
  <c r="H30" i="75"/>
  <c r="C30" i="27" s="1"/>
  <c r="H31" i="75"/>
  <c r="C31" i="27" s="1"/>
  <c r="H32" i="75"/>
  <c r="H33" i="75"/>
  <c r="H34" i="75"/>
  <c r="C34" i="27" s="1"/>
  <c r="H35" i="75"/>
  <c r="C35" i="27" s="1"/>
  <c r="H36" i="75"/>
  <c r="C36" i="27" s="1"/>
  <c r="H37" i="75"/>
  <c r="C37" i="27" s="1"/>
  <c r="H38" i="75"/>
  <c r="C38" i="27" s="1"/>
  <c r="H39" i="75"/>
  <c r="C39" i="27" s="1"/>
  <c r="H40" i="75"/>
  <c r="C40" i="27" s="1"/>
  <c r="H41" i="75"/>
  <c r="C41" i="27" s="1"/>
  <c r="H42" i="75"/>
  <c r="C42" i="27" s="1"/>
  <c r="H5" i="75"/>
  <c r="H6" i="74"/>
  <c r="B6" i="27" s="1"/>
  <c r="H7" i="74"/>
  <c r="B7" i="27" s="1"/>
  <c r="H8" i="74"/>
  <c r="B8" i="27" s="1"/>
  <c r="H9" i="74"/>
  <c r="B9" i="27" s="1"/>
  <c r="H10" i="74"/>
  <c r="B10" i="27" s="1"/>
  <c r="H11" i="74"/>
  <c r="B11" i="27" s="1"/>
  <c r="H12" i="74"/>
  <c r="B12" i="27" s="1"/>
  <c r="H13" i="74"/>
  <c r="B13" i="27" s="1"/>
  <c r="H14" i="74"/>
  <c r="B14" i="27" s="1"/>
  <c r="H15" i="74"/>
  <c r="B15" i="27" s="1"/>
  <c r="H16" i="74"/>
  <c r="B16" i="27" s="1"/>
  <c r="H17" i="74"/>
  <c r="B17" i="27" s="1"/>
  <c r="H18" i="74"/>
  <c r="B18" i="27" s="1"/>
  <c r="H19" i="74"/>
  <c r="B19" i="27" s="1"/>
  <c r="H20" i="74"/>
  <c r="B20" i="27" s="1"/>
  <c r="H21" i="74"/>
  <c r="B21" i="27" s="1"/>
  <c r="H22" i="74"/>
  <c r="B22" i="27" s="1"/>
  <c r="H23" i="74"/>
  <c r="B23" i="27" s="1"/>
  <c r="H24" i="74"/>
  <c r="B24" i="27" s="1"/>
  <c r="H25" i="74"/>
  <c r="B25" i="27" s="1"/>
  <c r="H26" i="74"/>
  <c r="B26" i="27" s="1"/>
  <c r="H27" i="74"/>
  <c r="B27" i="27" s="1"/>
  <c r="H28" i="74"/>
  <c r="B28" i="27" s="1"/>
  <c r="H29" i="74"/>
  <c r="B29" i="27" s="1"/>
  <c r="H30" i="74"/>
  <c r="B30" i="27" s="1"/>
  <c r="H31" i="74"/>
  <c r="B31" i="27" s="1"/>
  <c r="H32" i="74"/>
  <c r="B32" i="27" s="1"/>
  <c r="H33" i="74"/>
  <c r="B33" i="27" s="1"/>
  <c r="H34" i="74"/>
  <c r="B34" i="27" s="1"/>
  <c r="H35" i="74"/>
  <c r="B35" i="27" s="1"/>
  <c r="H36" i="74"/>
  <c r="B36" i="27" s="1"/>
  <c r="H37" i="74"/>
  <c r="B37" i="27" s="1"/>
  <c r="H38" i="74"/>
  <c r="B38" i="27" s="1"/>
  <c r="H39" i="74"/>
  <c r="B39" i="27" s="1"/>
  <c r="H40" i="74"/>
  <c r="B40" i="27" s="1"/>
  <c r="H41" i="74"/>
  <c r="B41" i="27" s="1"/>
  <c r="H42" i="74"/>
  <c r="B42" i="27" s="1"/>
  <c r="H5" i="74"/>
  <c r="A5" i="79"/>
  <c r="A6" i="58"/>
  <c r="A7" i="58"/>
  <c r="A8" i="58"/>
  <c r="A9" i="58"/>
  <c r="A10" i="58"/>
  <c r="A11" i="58"/>
  <c r="A12" i="58"/>
  <c r="A13" i="58"/>
  <c r="A14" i="58"/>
  <c r="A15" i="58"/>
  <c r="A16" i="58"/>
  <c r="A17" i="58"/>
  <c r="A18" i="58"/>
  <c r="A19" i="58"/>
  <c r="A20" i="58"/>
  <c r="A21" i="58"/>
  <c r="A22" i="58"/>
  <c r="A23" i="58"/>
  <c r="A24" i="58"/>
  <c r="A25" i="58"/>
  <c r="A26" i="58"/>
  <c r="A27" i="58"/>
  <c r="A28" i="58"/>
  <c r="A29" i="58"/>
  <c r="A30" i="58"/>
  <c r="A31" i="58"/>
  <c r="A32" i="58"/>
  <c r="A33" i="58"/>
  <c r="A34" i="58"/>
  <c r="A35" i="58"/>
  <c r="A36" i="58"/>
  <c r="A37" i="58"/>
  <c r="A38" i="58"/>
  <c r="A39" i="58"/>
  <c r="A40" i="58"/>
  <c r="A41" i="58"/>
  <c r="A42" i="58"/>
  <c r="A5" i="58"/>
  <c r="A6" i="79"/>
  <c r="A7" i="79"/>
  <c r="A8" i="79"/>
  <c r="A9" i="79"/>
  <c r="A10" i="79"/>
  <c r="A11" i="79"/>
  <c r="A12" i="79"/>
  <c r="A13" i="79"/>
  <c r="A14" i="79"/>
  <c r="A15" i="79"/>
  <c r="A16" i="79"/>
  <c r="A17" i="79"/>
  <c r="A18" i="79"/>
  <c r="A19" i="79"/>
  <c r="A20" i="79"/>
  <c r="A21" i="79"/>
  <c r="A22" i="79"/>
  <c r="A23" i="79"/>
  <c r="A24" i="79"/>
  <c r="A25" i="79"/>
  <c r="A26" i="79"/>
  <c r="A27" i="79"/>
  <c r="A28" i="79"/>
  <c r="A29" i="79"/>
  <c r="A30" i="79"/>
  <c r="A31" i="79"/>
  <c r="A32" i="79"/>
  <c r="A33" i="79"/>
  <c r="A34" i="79"/>
  <c r="A35" i="79"/>
  <c r="A36" i="79"/>
  <c r="A37" i="79"/>
  <c r="A38" i="79"/>
  <c r="A39" i="79"/>
  <c r="A40" i="79"/>
  <c r="A41" i="79"/>
  <c r="A42" i="79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5" i="27"/>
  <c r="A6" i="84"/>
  <c r="A7" i="84"/>
  <c r="A8" i="84"/>
  <c r="A9" i="84"/>
  <c r="A10" i="84"/>
  <c r="A11" i="84"/>
  <c r="A12" i="84"/>
  <c r="A13" i="84"/>
  <c r="A14" i="84"/>
  <c r="A15" i="84"/>
  <c r="A16" i="84"/>
  <c r="A17" i="84"/>
  <c r="A18" i="84"/>
  <c r="A19" i="84"/>
  <c r="A20" i="84"/>
  <c r="A21" i="84"/>
  <c r="A22" i="84"/>
  <c r="A23" i="84"/>
  <c r="A24" i="84"/>
  <c r="A25" i="84"/>
  <c r="A26" i="84"/>
  <c r="A27" i="84"/>
  <c r="A28" i="84"/>
  <c r="A29" i="84"/>
  <c r="A30" i="84"/>
  <c r="A31" i="84"/>
  <c r="A32" i="84"/>
  <c r="A33" i="84"/>
  <c r="A34" i="84"/>
  <c r="A35" i="84"/>
  <c r="A36" i="84"/>
  <c r="A37" i="84"/>
  <c r="A38" i="84"/>
  <c r="A39" i="84"/>
  <c r="A40" i="84"/>
  <c r="A41" i="84"/>
  <c r="A42" i="84"/>
  <c r="A5" i="84"/>
  <c r="A6" i="78"/>
  <c r="A7" i="78"/>
  <c r="A8" i="78"/>
  <c r="A9" i="78"/>
  <c r="A10" i="78"/>
  <c r="A11" i="78"/>
  <c r="A12" i="78"/>
  <c r="A13" i="78"/>
  <c r="A14" i="78"/>
  <c r="A15" i="78"/>
  <c r="A16" i="78"/>
  <c r="A17" i="78"/>
  <c r="A18" i="78"/>
  <c r="A19" i="78"/>
  <c r="A20" i="78"/>
  <c r="A21" i="78"/>
  <c r="A22" i="78"/>
  <c r="A23" i="78"/>
  <c r="A24" i="78"/>
  <c r="A25" i="78"/>
  <c r="A26" i="78"/>
  <c r="A27" i="78"/>
  <c r="A28" i="78"/>
  <c r="A29" i="78"/>
  <c r="A30" i="78"/>
  <c r="A31" i="78"/>
  <c r="A32" i="78"/>
  <c r="A33" i="78"/>
  <c r="A34" i="78"/>
  <c r="A35" i="78"/>
  <c r="A36" i="78"/>
  <c r="A37" i="78"/>
  <c r="A38" i="78"/>
  <c r="A39" i="78"/>
  <c r="A40" i="78"/>
  <c r="A41" i="78"/>
  <c r="A42" i="78"/>
  <c r="A5" i="78"/>
  <c r="A6" i="77"/>
  <c r="A7" i="77"/>
  <c r="A8" i="77"/>
  <c r="A9" i="77"/>
  <c r="A10" i="77"/>
  <c r="A11" i="77"/>
  <c r="A12" i="77"/>
  <c r="A13" i="77"/>
  <c r="A14" i="77"/>
  <c r="A15" i="77"/>
  <c r="A16" i="77"/>
  <c r="A17" i="77"/>
  <c r="A18" i="77"/>
  <c r="A19" i="77"/>
  <c r="A20" i="77"/>
  <c r="A21" i="77"/>
  <c r="A22" i="77"/>
  <c r="A23" i="77"/>
  <c r="A24" i="77"/>
  <c r="A25" i="77"/>
  <c r="A26" i="77"/>
  <c r="A27" i="77"/>
  <c r="A28" i="77"/>
  <c r="A29" i="77"/>
  <c r="A30" i="77"/>
  <c r="A31" i="77"/>
  <c r="A32" i="77"/>
  <c r="A33" i="77"/>
  <c r="A34" i="77"/>
  <c r="A35" i="77"/>
  <c r="A36" i="77"/>
  <c r="A37" i="77"/>
  <c r="A38" i="77"/>
  <c r="A39" i="77"/>
  <c r="A40" i="77"/>
  <c r="A41" i="77"/>
  <c r="A42" i="77"/>
  <c r="A5" i="77"/>
  <c r="A6" i="76"/>
  <c r="A7" i="76"/>
  <c r="A8" i="76"/>
  <c r="A9" i="76"/>
  <c r="A10" i="76"/>
  <c r="A11" i="76"/>
  <c r="A12" i="76"/>
  <c r="A13" i="76"/>
  <c r="A14" i="76"/>
  <c r="A15" i="76"/>
  <c r="A16" i="76"/>
  <c r="A17" i="76"/>
  <c r="A18" i="76"/>
  <c r="A19" i="76"/>
  <c r="A20" i="76"/>
  <c r="A21" i="76"/>
  <c r="A22" i="76"/>
  <c r="A23" i="76"/>
  <c r="A24" i="76"/>
  <c r="A25" i="76"/>
  <c r="A26" i="76"/>
  <c r="A27" i="76"/>
  <c r="A28" i="76"/>
  <c r="A29" i="76"/>
  <c r="A30" i="76"/>
  <c r="A31" i="76"/>
  <c r="A32" i="76"/>
  <c r="A33" i="76"/>
  <c r="A34" i="76"/>
  <c r="A35" i="76"/>
  <c r="A36" i="76"/>
  <c r="A37" i="76"/>
  <c r="A38" i="76"/>
  <c r="A39" i="76"/>
  <c r="A40" i="76"/>
  <c r="A41" i="76"/>
  <c r="A42" i="76"/>
  <c r="A5" i="76"/>
  <c r="A6" i="75"/>
  <c r="A7" i="75"/>
  <c r="A8" i="75"/>
  <c r="A9" i="75"/>
  <c r="A10" i="75"/>
  <c r="A11" i="75"/>
  <c r="A12" i="75"/>
  <c r="A13" i="75"/>
  <c r="A14" i="75"/>
  <c r="A15" i="75"/>
  <c r="A16" i="75"/>
  <c r="A17" i="75"/>
  <c r="A18" i="75"/>
  <c r="A19" i="75"/>
  <c r="A20" i="75"/>
  <c r="A21" i="75"/>
  <c r="A22" i="75"/>
  <c r="A23" i="75"/>
  <c r="A24" i="75"/>
  <c r="A25" i="75"/>
  <c r="A26" i="75"/>
  <c r="A27" i="75"/>
  <c r="A28" i="75"/>
  <c r="A29" i="75"/>
  <c r="A30" i="75"/>
  <c r="A31" i="75"/>
  <c r="A32" i="75"/>
  <c r="A33" i="75"/>
  <c r="A34" i="75"/>
  <c r="A35" i="75"/>
  <c r="A36" i="75"/>
  <c r="A37" i="75"/>
  <c r="A38" i="75"/>
  <c r="A39" i="75"/>
  <c r="A40" i="75"/>
  <c r="A41" i="75"/>
  <c r="A42" i="75"/>
  <c r="A5" i="75"/>
  <c r="A2" i="74"/>
  <c r="A2" i="75"/>
  <c r="A2" i="76"/>
  <c r="A2" i="77"/>
  <c r="A2" i="78"/>
  <c r="A2" i="84"/>
  <c r="I42" i="84"/>
  <c r="I41" i="84"/>
  <c r="G41" i="58" s="1"/>
  <c r="I40" i="84"/>
  <c r="G40" i="58" s="1"/>
  <c r="I39" i="84"/>
  <c r="G39" i="58" s="1"/>
  <c r="I38" i="84"/>
  <c r="G38" i="58" s="1"/>
  <c r="I37" i="84"/>
  <c r="G37" i="58" s="1"/>
  <c r="I36" i="84"/>
  <c r="I35" i="84"/>
  <c r="G35" i="58" s="1"/>
  <c r="I34" i="84"/>
  <c r="I33" i="84"/>
  <c r="G33" i="58" s="1"/>
  <c r="I32" i="84"/>
  <c r="G32" i="58" s="1"/>
  <c r="I31" i="84"/>
  <c r="G31" i="58" s="1"/>
  <c r="I30" i="84"/>
  <c r="G30" i="58" s="1"/>
  <c r="I29" i="84"/>
  <c r="G29" i="58" s="1"/>
  <c r="I28" i="84"/>
  <c r="G28" i="58" s="1"/>
  <c r="I27" i="84"/>
  <c r="G27" i="58" s="1"/>
  <c r="I26" i="84"/>
  <c r="I25" i="84"/>
  <c r="G25" i="58" s="1"/>
  <c r="I24" i="84"/>
  <c r="G24" i="58" s="1"/>
  <c r="I23" i="84"/>
  <c r="G23" i="58" s="1"/>
  <c r="I22" i="84"/>
  <c r="G22" i="58" s="1"/>
  <c r="I21" i="84"/>
  <c r="G21" i="58" s="1"/>
  <c r="I20" i="84"/>
  <c r="G20" i="58" s="1"/>
  <c r="I19" i="84"/>
  <c r="G19" i="58" s="1"/>
  <c r="I18" i="84"/>
  <c r="I17" i="84"/>
  <c r="G17" i="58" s="1"/>
  <c r="I16" i="84"/>
  <c r="G16" i="58" s="1"/>
  <c r="I15" i="84"/>
  <c r="G15" i="58" s="1"/>
  <c r="I14" i="84"/>
  <c r="G14" i="58" s="1"/>
  <c r="I13" i="84"/>
  <c r="G13" i="58" s="1"/>
  <c r="I12" i="84"/>
  <c r="G12" i="58" s="1"/>
  <c r="I11" i="84"/>
  <c r="G11" i="58" s="1"/>
  <c r="I10" i="84"/>
  <c r="I9" i="84"/>
  <c r="G9" i="58" s="1"/>
  <c r="I8" i="84"/>
  <c r="G8" i="58" s="1"/>
  <c r="I7" i="84"/>
  <c r="G7" i="58" s="1"/>
  <c r="I6" i="84"/>
  <c r="G6" i="58" s="1"/>
  <c r="I5" i="84"/>
  <c r="G5" i="58" s="1"/>
  <c r="I42" i="78"/>
  <c r="F42" i="58" s="1"/>
  <c r="I41" i="78"/>
  <c r="F41" i="58" s="1"/>
  <c r="I40" i="78"/>
  <c r="F40" i="58" s="1"/>
  <c r="I39" i="78"/>
  <c r="I38" i="78"/>
  <c r="I37" i="78"/>
  <c r="I36" i="78"/>
  <c r="F36" i="58" s="1"/>
  <c r="I35" i="78"/>
  <c r="F35" i="58" s="1"/>
  <c r="I34" i="78"/>
  <c r="F34" i="58" s="1"/>
  <c r="I33" i="78"/>
  <c r="F33" i="58" s="1"/>
  <c r="I32" i="78"/>
  <c r="F32" i="58" s="1"/>
  <c r="I31" i="78"/>
  <c r="I30" i="78"/>
  <c r="I29" i="78"/>
  <c r="I28" i="78"/>
  <c r="F28" i="58" s="1"/>
  <c r="I27" i="78"/>
  <c r="F27" i="58" s="1"/>
  <c r="I26" i="78"/>
  <c r="F26" i="58" s="1"/>
  <c r="I25" i="78"/>
  <c r="F25" i="58" s="1"/>
  <c r="I24" i="78"/>
  <c r="F24" i="58" s="1"/>
  <c r="I23" i="78"/>
  <c r="I22" i="78"/>
  <c r="I21" i="78"/>
  <c r="I20" i="78"/>
  <c r="F20" i="58" s="1"/>
  <c r="I19" i="78"/>
  <c r="F19" i="58" s="1"/>
  <c r="I18" i="78"/>
  <c r="F18" i="58" s="1"/>
  <c r="I17" i="78"/>
  <c r="F17" i="58" s="1"/>
  <c r="I16" i="78"/>
  <c r="F16" i="58" s="1"/>
  <c r="I15" i="78"/>
  <c r="I14" i="78"/>
  <c r="I13" i="78"/>
  <c r="I12" i="78"/>
  <c r="F12" i="58" s="1"/>
  <c r="I11" i="78"/>
  <c r="F11" i="58" s="1"/>
  <c r="I10" i="78"/>
  <c r="F10" i="58" s="1"/>
  <c r="I9" i="78"/>
  <c r="F9" i="58" s="1"/>
  <c r="I8" i="78"/>
  <c r="F8" i="58" s="1"/>
  <c r="I7" i="78"/>
  <c r="I6" i="78"/>
  <c r="I5" i="78"/>
  <c r="I42" i="77"/>
  <c r="I41" i="77"/>
  <c r="I40" i="77"/>
  <c r="E40" i="58" s="1"/>
  <c r="I39" i="77"/>
  <c r="E39" i="58" s="1"/>
  <c r="I38" i="77"/>
  <c r="E38" i="58" s="1"/>
  <c r="I37" i="77"/>
  <c r="E37" i="58" s="1"/>
  <c r="I36" i="77"/>
  <c r="I35" i="77"/>
  <c r="E35" i="58" s="1"/>
  <c r="I34" i="77"/>
  <c r="I33" i="77"/>
  <c r="I32" i="77"/>
  <c r="E32" i="58" s="1"/>
  <c r="I31" i="77"/>
  <c r="E31" i="58" s="1"/>
  <c r="I30" i="77"/>
  <c r="E30" i="58" s="1"/>
  <c r="I29" i="77"/>
  <c r="E29" i="58" s="1"/>
  <c r="I28" i="77"/>
  <c r="I27" i="77"/>
  <c r="E27" i="58" s="1"/>
  <c r="I26" i="77"/>
  <c r="I25" i="77"/>
  <c r="I24" i="77"/>
  <c r="E24" i="58" s="1"/>
  <c r="I23" i="77"/>
  <c r="E23" i="58" s="1"/>
  <c r="I22" i="77"/>
  <c r="E22" i="58" s="1"/>
  <c r="I21" i="77"/>
  <c r="E21" i="58" s="1"/>
  <c r="I20" i="77"/>
  <c r="I19" i="77"/>
  <c r="E19" i="58" s="1"/>
  <c r="I18" i="77"/>
  <c r="I17" i="77"/>
  <c r="I16" i="77"/>
  <c r="E16" i="58" s="1"/>
  <c r="I15" i="77"/>
  <c r="E15" i="58" s="1"/>
  <c r="I14" i="77"/>
  <c r="E14" i="58" s="1"/>
  <c r="I13" i="77"/>
  <c r="E13" i="58" s="1"/>
  <c r="I12" i="77"/>
  <c r="I11" i="77"/>
  <c r="E11" i="58" s="1"/>
  <c r="I10" i="77"/>
  <c r="I9" i="77"/>
  <c r="I8" i="77"/>
  <c r="E8" i="58" s="1"/>
  <c r="I7" i="77"/>
  <c r="E7" i="58" s="1"/>
  <c r="I6" i="77"/>
  <c r="E6" i="58" s="1"/>
  <c r="I5" i="77"/>
  <c r="E5" i="58" s="1"/>
  <c r="I42" i="76"/>
  <c r="I41" i="76"/>
  <c r="D41" i="58" s="1"/>
  <c r="I40" i="76"/>
  <c r="D40" i="58" s="1"/>
  <c r="I39" i="76"/>
  <c r="D39" i="58" s="1"/>
  <c r="I38" i="76"/>
  <c r="D38" i="58" s="1"/>
  <c r="I37" i="76"/>
  <c r="D37" i="58" s="1"/>
  <c r="I36" i="76"/>
  <c r="I35" i="76"/>
  <c r="D35" i="58" s="1"/>
  <c r="I34" i="76"/>
  <c r="I33" i="76"/>
  <c r="D33" i="58" s="1"/>
  <c r="I32" i="76"/>
  <c r="D32" i="58" s="1"/>
  <c r="I31" i="76"/>
  <c r="D31" i="58" s="1"/>
  <c r="I30" i="76"/>
  <c r="D30" i="58" s="1"/>
  <c r="I29" i="76"/>
  <c r="D29" i="58" s="1"/>
  <c r="I28" i="76"/>
  <c r="I27" i="76"/>
  <c r="D27" i="58" s="1"/>
  <c r="I26" i="76"/>
  <c r="I25" i="76"/>
  <c r="D25" i="58" s="1"/>
  <c r="I24" i="76"/>
  <c r="D24" i="58" s="1"/>
  <c r="I23" i="76"/>
  <c r="D23" i="58" s="1"/>
  <c r="I22" i="76"/>
  <c r="D22" i="58" s="1"/>
  <c r="I21" i="76"/>
  <c r="D21" i="58" s="1"/>
  <c r="I20" i="76"/>
  <c r="I19" i="76"/>
  <c r="D19" i="58" s="1"/>
  <c r="I18" i="76"/>
  <c r="I17" i="76"/>
  <c r="D17" i="58" s="1"/>
  <c r="I16" i="76"/>
  <c r="D16" i="58" s="1"/>
  <c r="I15" i="76"/>
  <c r="D15" i="58" s="1"/>
  <c r="I14" i="76"/>
  <c r="D14" i="58" s="1"/>
  <c r="I13" i="76"/>
  <c r="D13" i="58" s="1"/>
  <c r="I12" i="76"/>
  <c r="I11" i="76"/>
  <c r="D11" i="58" s="1"/>
  <c r="I10" i="76"/>
  <c r="I9" i="76"/>
  <c r="D9" i="58" s="1"/>
  <c r="I8" i="76"/>
  <c r="D8" i="58" s="1"/>
  <c r="I7" i="76"/>
  <c r="D7" i="58" s="1"/>
  <c r="I6" i="76"/>
  <c r="D6" i="58" s="1"/>
  <c r="I5" i="76"/>
  <c r="D5" i="58" s="1"/>
  <c r="I42" i="75"/>
  <c r="C42" i="58" s="1"/>
  <c r="I41" i="75"/>
  <c r="C41" i="58" s="1"/>
  <c r="I40" i="75"/>
  <c r="I39" i="75"/>
  <c r="C39" i="58" s="1"/>
  <c r="I38" i="75"/>
  <c r="I37" i="75"/>
  <c r="I36" i="75"/>
  <c r="C36" i="58" s="1"/>
  <c r="I35" i="75"/>
  <c r="C35" i="58" s="1"/>
  <c r="I34" i="75"/>
  <c r="C34" i="58" s="1"/>
  <c r="I33" i="75"/>
  <c r="C33" i="58" s="1"/>
  <c r="I32" i="75"/>
  <c r="I31" i="75"/>
  <c r="C31" i="58" s="1"/>
  <c r="I30" i="75"/>
  <c r="I29" i="75"/>
  <c r="I28" i="75"/>
  <c r="C28" i="58" s="1"/>
  <c r="I27" i="75"/>
  <c r="C27" i="58" s="1"/>
  <c r="I26" i="75"/>
  <c r="C26" i="58" s="1"/>
  <c r="I25" i="75"/>
  <c r="C25" i="58" s="1"/>
  <c r="I24" i="75"/>
  <c r="I23" i="75"/>
  <c r="C23" i="58" s="1"/>
  <c r="I22" i="75"/>
  <c r="I21" i="75"/>
  <c r="I20" i="75"/>
  <c r="C20" i="58" s="1"/>
  <c r="I19" i="75"/>
  <c r="C19" i="58" s="1"/>
  <c r="I18" i="75"/>
  <c r="C18" i="58" s="1"/>
  <c r="I17" i="75"/>
  <c r="C17" i="58" s="1"/>
  <c r="I16" i="75"/>
  <c r="I15" i="75"/>
  <c r="C15" i="58" s="1"/>
  <c r="I14" i="75"/>
  <c r="I13" i="75"/>
  <c r="I12" i="75"/>
  <c r="C12" i="58" s="1"/>
  <c r="I11" i="75"/>
  <c r="C11" i="58" s="1"/>
  <c r="I10" i="75"/>
  <c r="C10" i="58" s="1"/>
  <c r="I9" i="75"/>
  <c r="C9" i="58" s="1"/>
  <c r="I8" i="75"/>
  <c r="I7" i="75"/>
  <c r="C7" i="58" s="1"/>
  <c r="I6" i="75"/>
  <c r="I5" i="75"/>
  <c r="C5" i="58" s="1"/>
  <c r="H10" i="79"/>
  <c r="H11" i="79"/>
  <c r="H12" i="79"/>
  <c r="H13" i="79"/>
  <c r="H14" i="79"/>
  <c r="H15" i="79"/>
  <c r="H16" i="79"/>
  <c r="H17" i="79"/>
  <c r="H18" i="79"/>
  <c r="H19" i="79"/>
  <c r="H20" i="79"/>
  <c r="H21" i="79"/>
  <c r="H22" i="79"/>
  <c r="H23" i="79"/>
  <c r="H24" i="79"/>
  <c r="H25" i="79"/>
  <c r="H26" i="79"/>
  <c r="H27" i="79"/>
  <c r="H28" i="79"/>
  <c r="H29" i="79"/>
  <c r="H30" i="79"/>
  <c r="H31" i="79"/>
  <c r="H32" i="79"/>
  <c r="H33" i="79"/>
  <c r="H34" i="79"/>
  <c r="H35" i="79"/>
  <c r="H36" i="79"/>
  <c r="H37" i="79"/>
  <c r="H38" i="79"/>
  <c r="H39" i="79"/>
  <c r="H40" i="79"/>
  <c r="H41" i="79"/>
  <c r="H42" i="79"/>
  <c r="A41" i="74"/>
  <c r="A42" i="74"/>
  <c r="I42" i="74"/>
  <c r="B42" i="58" s="1"/>
  <c r="A10" i="74"/>
  <c r="I10" i="74"/>
  <c r="A11" i="74"/>
  <c r="I11" i="74"/>
  <c r="B11" i="58" s="1"/>
  <c r="A12" i="74"/>
  <c r="I12" i="74"/>
  <c r="B12" i="58" s="1"/>
  <c r="A13" i="74"/>
  <c r="I13" i="74"/>
  <c r="B13" i="58" s="1"/>
  <c r="A14" i="74"/>
  <c r="I14" i="74"/>
  <c r="A15" i="74"/>
  <c r="I15" i="74"/>
  <c r="A16" i="74"/>
  <c r="I16" i="74"/>
  <c r="B16" i="58" s="1"/>
  <c r="H16" i="58" s="1"/>
  <c r="A17" i="74"/>
  <c r="I17" i="74"/>
  <c r="B17" i="58" s="1"/>
  <c r="A18" i="74"/>
  <c r="I18" i="74"/>
  <c r="A19" i="74"/>
  <c r="I19" i="74"/>
  <c r="B19" i="58" s="1"/>
  <c r="A20" i="74"/>
  <c r="I20" i="74"/>
  <c r="B20" i="58" s="1"/>
  <c r="A21" i="74"/>
  <c r="I21" i="74"/>
  <c r="B21" i="58" s="1"/>
  <c r="A22" i="74"/>
  <c r="I22" i="74"/>
  <c r="A23" i="74"/>
  <c r="I23" i="74"/>
  <c r="A24" i="74"/>
  <c r="I24" i="74"/>
  <c r="B24" i="58" s="1"/>
  <c r="H24" i="58" s="1"/>
  <c r="A25" i="74"/>
  <c r="I25" i="74"/>
  <c r="B25" i="58" s="1"/>
  <c r="A26" i="74"/>
  <c r="I26" i="74"/>
  <c r="A27" i="74"/>
  <c r="I27" i="74"/>
  <c r="B27" i="58" s="1"/>
  <c r="A28" i="74"/>
  <c r="I28" i="74"/>
  <c r="B28" i="58" s="1"/>
  <c r="A29" i="74"/>
  <c r="I29" i="74"/>
  <c r="B29" i="58" s="1"/>
  <c r="A30" i="74"/>
  <c r="I30" i="74"/>
  <c r="A31" i="74"/>
  <c r="I31" i="74"/>
  <c r="A32" i="74"/>
  <c r="I32" i="74"/>
  <c r="B32" i="58" s="1"/>
  <c r="H32" i="58" s="1"/>
  <c r="A33" i="74"/>
  <c r="I33" i="74"/>
  <c r="B33" i="58" s="1"/>
  <c r="A34" i="74"/>
  <c r="I34" i="74"/>
  <c r="A35" i="74"/>
  <c r="I35" i="74"/>
  <c r="B35" i="58" s="1"/>
  <c r="A36" i="74"/>
  <c r="I36" i="74"/>
  <c r="B36" i="58" s="1"/>
  <c r="A37" i="74"/>
  <c r="I37" i="74"/>
  <c r="B37" i="58" s="1"/>
  <c r="A38" i="74"/>
  <c r="I38" i="74"/>
  <c r="A39" i="74"/>
  <c r="I39" i="74"/>
  <c r="A40" i="74"/>
  <c r="I40" i="74"/>
  <c r="B40" i="58" s="1"/>
  <c r="H40" i="58" s="1"/>
  <c r="I41" i="74"/>
  <c r="B41" i="58" s="1"/>
  <c r="H39" i="58" l="1"/>
  <c r="H23" i="58"/>
  <c r="H38" i="58"/>
  <c r="H22" i="58"/>
  <c r="H25" i="58"/>
  <c r="H33" i="58"/>
  <c r="H17" i="58"/>
  <c r="H41" i="58"/>
  <c r="H31" i="58"/>
  <c r="H15" i="58"/>
  <c r="H37" i="58"/>
  <c r="H29" i="58"/>
  <c r="H21" i="58"/>
  <c r="H13" i="58"/>
  <c r="H36" i="58"/>
  <c r="H28" i="58"/>
  <c r="H20" i="58"/>
  <c r="H12" i="58"/>
  <c r="H35" i="58"/>
  <c r="H27" i="58"/>
  <c r="H19" i="58"/>
  <c r="H11" i="58"/>
  <c r="H42" i="58"/>
  <c r="H34" i="58"/>
  <c r="H26" i="58"/>
  <c r="H18" i="58"/>
  <c r="H10" i="58"/>
  <c r="H38" i="27"/>
  <c r="H30" i="27"/>
  <c r="H22" i="27"/>
  <c r="H14" i="27"/>
  <c r="H6" i="27"/>
  <c r="H5" i="27"/>
  <c r="H39" i="27"/>
  <c r="H31" i="27"/>
  <c r="H15" i="27"/>
  <c r="H7" i="27"/>
  <c r="H23" i="27"/>
  <c r="H40" i="27"/>
  <c r="H16" i="27"/>
  <c r="H32" i="27"/>
  <c r="H8" i="27"/>
  <c r="H24" i="27"/>
  <c r="H35" i="27"/>
  <c r="H27" i="27"/>
  <c r="H19" i="27"/>
  <c r="H11" i="27"/>
  <c r="H26" i="27"/>
  <c r="H10" i="27"/>
  <c r="H41" i="27"/>
  <c r="H33" i="27"/>
  <c r="H25" i="27"/>
  <c r="H17" i="27"/>
  <c r="H9" i="27"/>
  <c r="H42" i="27"/>
  <c r="H34" i="27"/>
  <c r="H18" i="27"/>
  <c r="H37" i="27"/>
  <c r="H29" i="27"/>
  <c r="H13" i="27"/>
  <c r="H36" i="27"/>
  <c r="H28" i="27"/>
  <c r="H20" i="27"/>
  <c r="H12" i="27"/>
  <c r="H21" i="27"/>
  <c r="I42" i="27" l="1"/>
  <c r="I41" i="27"/>
  <c r="I33" i="27"/>
  <c r="I12" i="27"/>
  <c r="I26" i="27"/>
  <c r="I35" i="27"/>
  <c r="I19" i="27"/>
  <c r="I7" i="27"/>
  <c r="I5" i="27"/>
  <c r="I20" i="27"/>
  <c r="I15" i="27"/>
  <c r="I38" i="27"/>
  <c r="I28" i="27"/>
  <c r="I9" i="27"/>
  <c r="I11" i="27"/>
  <c r="I23" i="27"/>
  <c r="I16" i="27"/>
  <c r="I24" i="27"/>
  <c r="I36" i="27"/>
  <c r="I17" i="27"/>
  <c r="I31" i="27"/>
  <c r="I40" i="27"/>
  <c r="I22" i="27"/>
  <c r="I13" i="27"/>
  <c r="I14" i="27"/>
  <c r="I39" i="27"/>
  <c r="I29" i="27"/>
  <c r="I25" i="27"/>
  <c r="I8" i="27"/>
  <c r="I34" i="27"/>
  <c r="I27" i="27"/>
  <c r="I30" i="27"/>
  <c r="I32" i="27"/>
  <c r="I37" i="27"/>
  <c r="I21" i="27"/>
  <c r="I18" i="27"/>
  <c r="I10" i="27"/>
  <c r="I6" i="27"/>
  <c r="A6" i="74" l="1"/>
  <c r="A7" i="74"/>
  <c r="A8" i="74"/>
  <c r="A9" i="74"/>
  <c r="A5" i="74"/>
  <c r="H9" i="79"/>
  <c r="H8" i="79"/>
  <c r="H7" i="79"/>
  <c r="H6" i="79"/>
  <c r="H5" i="79"/>
  <c r="I9" i="74" l="1"/>
  <c r="B9" i="58" s="1"/>
  <c r="H9" i="58" s="1"/>
  <c r="I8" i="74"/>
  <c r="B8" i="58" s="1"/>
  <c r="H8" i="58" s="1"/>
  <c r="I7" i="74"/>
  <c r="B7" i="58" s="1"/>
  <c r="H7" i="58" s="1"/>
  <c r="I6" i="74"/>
  <c r="B6" i="58" s="1"/>
  <c r="H6" i="58" s="1"/>
  <c r="I5" i="74"/>
  <c r="B5" i="58" s="1"/>
  <c r="H5" i="58" s="1"/>
  <c r="C4" i="58" l="1"/>
  <c r="D4" i="58"/>
  <c r="E4" i="58"/>
  <c r="F4" i="58"/>
  <c r="B4" i="58"/>
  <c r="A2" i="58" l="1"/>
  <c r="A2" i="27"/>
  <c r="A2" i="79"/>
  <c r="I5" i="58" l="1"/>
  <c r="I25" i="58"/>
  <c r="I28" i="58"/>
  <c r="I17" i="58"/>
  <c r="I32" i="58"/>
  <c r="I40" i="58"/>
  <c r="I41" i="58"/>
  <c r="I24" i="58"/>
  <c r="I31" i="58"/>
  <c r="I35" i="58"/>
  <c r="I19" i="58"/>
  <c r="I27" i="58"/>
  <c r="I14" i="58"/>
  <c r="I10" i="58"/>
  <c r="I26" i="58"/>
  <c r="I20" i="58"/>
  <c r="I11" i="58"/>
  <c r="I12" i="58"/>
  <c r="I13" i="58"/>
  <c r="I18" i="58"/>
  <c r="I37" i="58"/>
  <c r="I29" i="58"/>
  <c r="I33" i="58"/>
  <c r="I16" i="58"/>
  <c r="I15" i="58"/>
  <c r="I38" i="58"/>
  <c r="I39" i="58"/>
  <c r="I36" i="58"/>
  <c r="I23" i="58"/>
  <c r="I34" i="58"/>
  <c r="I42" i="58"/>
  <c r="I22" i="58"/>
  <c r="I30" i="58"/>
  <c r="I21" i="58"/>
  <c r="I9" i="58"/>
  <c r="I8" i="58"/>
  <c r="I7" i="58"/>
  <c r="I6" i="58"/>
</calcChain>
</file>

<file path=xl/sharedStrings.xml><?xml version="1.0" encoding="utf-8"?>
<sst xmlns="http://schemas.openxmlformats.org/spreadsheetml/2006/main" count="152" uniqueCount="89">
  <si>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</si>
  <si>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</si>
  <si>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</si>
  <si>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</si>
  <si>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</si>
  <si>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</si>
  <si>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</si>
  <si>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</si>
  <si>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Prepared by:</t>
  </si>
  <si>
    <t>Checked by:</t>
  </si>
  <si>
    <t>Technical</t>
  </si>
  <si>
    <t>Astelle, LLC</t>
  </si>
  <si>
    <t>AT3 + RDC Architects**</t>
  </si>
  <si>
    <t>Atkins North America, Inc</t>
  </si>
  <si>
    <t xml:space="preserve">Bureau Veritas North America </t>
  </si>
  <si>
    <t>CDI-Infrastructure</t>
  </si>
  <si>
    <t>Civil Concepts, Inc.**</t>
  </si>
  <si>
    <t>Collaborate Arch, LLC**</t>
  </si>
  <si>
    <t>Courtney Harper+Partners**</t>
  </si>
  <si>
    <t>Diversified Group</t>
  </si>
  <si>
    <t>DLR Group Inc. of Texas</t>
  </si>
  <si>
    <t>English + Associates Architects, Inc</t>
  </si>
  <si>
    <t>FKP Architects, Inc.</t>
  </si>
  <si>
    <t>Freese and Nichols, Inc.</t>
  </si>
  <si>
    <t>Gensler</t>
  </si>
  <si>
    <t>HarrisonKornberg Architects**</t>
  </si>
  <si>
    <t>Hawkins Architecture,  LLC</t>
  </si>
  <si>
    <t xml:space="preserve">HOK </t>
  </si>
  <si>
    <t>Huckabee</t>
  </si>
  <si>
    <t>Huitt-Zollars Inc.</t>
  </si>
  <si>
    <t>Johnson &amp; Pace Incorporated</t>
  </si>
  <si>
    <t>Johnson, LLC</t>
  </si>
  <si>
    <t>LEAF Engineers</t>
  </si>
  <si>
    <t>Llewelyn-Davis sahnill</t>
  </si>
  <si>
    <t>OC + A Architects**</t>
  </si>
  <si>
    <t>PBK</t>
  </si>
  <si>
    <t>PDG Architects</t>
  </si>
  <si>
    <t>Pfluger Associates</t>
  </si>
  <si>
    <t>PGAL</t>
  </si>
  <si>
    <t>PhiloWilke Partnership</t>
  </si>
  <si>
    <t>Powers Brown Architecture of Texas</t>
  </si>
  <si>
    <t>Rdlr Architects, Inc.</t>
  </si>
  <si>
    <t>REES</t>
  </si>
  <si>
    <t>Robert Adams, Inc.**</t>
  </si>
  <si>
    <t>Smith &amp; Company Architects**</t>
  </si>
  <si>
    <t>STOA International Architects, Inc.**</t>
  </si>
  <si>
    <t>Turner Duran Architects</t>
  </si>
  <si>
    <t>AUTOARCH Architects, LLC - HSP Compliant Form**</t>
  </si>
  <si>
    <t>Criterion 1</t>
  </si>
  <si>
    <t>Criterion 2</t>
  </si>
  <si>
    <t>Criterion 3</t>
  </si>
  <si>
    <t>Criterion 4</t>
  </si>
  <si>
    <t>Criterion 5</t>
  </si>
  <si>
    <t>Criterion 6</t>
  </si>
  <si>
    <t>RFQ730-17074 For Continuing Architectural and Engineering Services</t>
  </si>
  <si>
    <t>The Lauck Group**</t>
  </si>
  <si>
    <t>Evaluator 1</t>
  </si>
  <si>
    <t>Evaluator 2</t>
  </si>
  <si>
    <t>Evaluator 3</t>
  </si>
  <si>
    <t>Evaluator 4</t>
  </si>
  <si>
    <t>Evaluator 5</t>
  </si>
  <si>
    <t>Evaluator 6</t>
  </si>
  <si>
    <t>Senior Buyer</t>
  </si>
  <si>
    <t>Purchasing Director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</si>
  <si>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</si>
  <si>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</si>
  <si>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</si>
  <si>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</si>
  <si>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</si>
  <si>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</si>
  <si>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</si>
  <si>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</si>
  <si>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</si>
  <si>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</si>
  <si>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</si>
  <si>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</si>
  <si>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</si>
  <si>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</si>
  <si>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</si>
  <si>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Team and Individual Experience in Higher Education Architectural and Engineering Design.</t>
  </si>
  <si>
    <t xml:space="preserve">2. Project Management Approach, including Sustainable Design
Strategies
</t>
  </si>
  <si>
    <t>3. Permitting, if applicable, and Regulatory Knowledge</t>
  </si>
  <si>
    <t xml:space="preserve">4. Financial Stability </t>
  </si>
  <si>
    <t>5. Quality and Responsiveness of Qualifications Package</t>
  </si>
  <si>
    <t>6. Respondent’s Past HUB/MBE/WBE Goal Attainment and Quality of Procedures for UHS HUB Goal Attainment on this Project</t>
  </si>
  <si>
    <t>HUB DEPARTMENT SCORE ONLY</t>
  </si>
  <si>
    <t>*Total =</t>
  </si>
  <si>
    <t>*Note:  Total should be equal to 100 if received 5-point per criterion.</t>
  </si>
  <si>
    <t>Special Instructions for Evaluators: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</si>
</sst>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7" fillId="4" borderId="9" applyNumberFormat="0" applyFont="0" applyAlignment="0" applyProtection="0"/>
    <xf numFmtId="43" fontId="6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18" applyNumberFormat="0" applyAlignment="0" applyProtection="0"/>
    <xf numFmtId="0" fontId="15" fillId="24" borderId="19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18" applyNumberFormat="0" applyAlignment="0" applyProtection="0"/>
    <xf numFmtId="0" fontId="22" fillId="0" borderId="23" applyNumberFormat="0" applyFill="0" applyAlignment="0" applyProtection="0"/>
    <xf numFmtId="0" fontId="23" fillId="25" borderId="0" applyNumberFormat="0" applyBorder="0" applyAlignment="0" applyProtection="0"/>
    <xf numFmtId="0" fontId="6" fillId="4" borderId="9" applyNumberFormat="0" applyFont="0" applyAlignment="0" applyProtection="0"/>
    <xf numFmtId="0" fontId="24" fillId="23" borderId="24" applyNumberFormat="0" applyAlignment="0" applyProtection="0"/>
    <xf numFmtId="0" fontId="25" fillId="0" borderId="0" applyNumberFormat="0" applyFill="0" applyBorder="0" applyAlignment="0" applyProtection="0"/>
    <xf numFmtId="0" fontId="26" fillId="0" borderId="25" applyNumberFormat="0" applyFill="0" applyAlignment="0" applyProtection="0"/>
    <xf numFmtId="0" fontId="27" fillId="0" borderId="0" applyNumberFormat="0" applyFill="0" applyBorder="0" applyAlignment="0" applyProtection="0"/>
    <xf numFmtId="0" fontId="6" fillId="4" borderId="9" applyNumberFormat="0" applyFont="0" applyAlignment="0" applyProtection="0"/>
    <xf numFmtId="0" fontId="6" fillId="4" borderId="9" applyNumberFormat="0" applyFont="0" applyAlignment="0" applyProtection="0"/>
    <xf numFmtId="0" fontId="1" fillId="0" borderId="0"/>
  </cellStyleXfs>
  <cellXfs count="103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5" fillId="0" borderId="3" xfId="0" applyNumberFormat="1" applyFont="1" applyBorder="1"/>
    <xf numFmtId="0" fontId="5" fillId="0" borderId="6" xfId="0" applyFont="1" applyFill="1" applyBorder="1" applyAlignment="1">
      <alignment horizontal="center"/>
    </xf>
    <xf numFmtId="164" fontId="5" fillId="0" borderId="7" xfId="0" applyNumberFormat="1" applyFont="1" applyBorder="1"/>
    <xf numFmtId="0" fontId="4" fillId="2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3" fillId="0" borderId="0" xfId="1" applyFont="1"/>
    <xf numFmtId="0" fontId="3" fillId="0" borderId="10" xfId="1" applyFont="1" applyBorder="1"/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90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8" xfId="1" applyFont="1" applyFill="1" applyBorder="1" applyAlignment="1"/>
    <xf numFmtId="2" fontId="3" fillId="0" borderId="15" xfId="1" applyNumberFormat="1" applyFont="1" applyBorder="1"/>
    <xf numFmtId="0" fontId="3" fillId="0" borderId="15" xfId="1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14" fontId="5" fillId="0" borderId="0" xfId="0" applyNumberFormat="1" applyFont="1"/>
    <xf numFmtId="0" fontId="5" fillId="0" borderId="0" xfId="0" applyFont="1" applyFill="1"/>
    <xf numFmtId="2" fontId="5" fillId="0" borderId="7" xfId="0" applyNumberFormat="1" applyFont="1" applyFill="1" applyBorder="1"/>
    <xf numFmtId="2" fontId="5" fillId="0" borderId="3" xfId="0" applyNumberFormat="1" applyFont="1" applyFill="1" applyBorder="1"/>
    <xf numFmtId="0" fontId="5" fillId="0" borderId="8" xfId="0" applyFont="1" applyFill="1" applyBorder="1"/>
    <xf numFmtId="0" fontId="3" fillId="0" borderId="5" xfId="0" applyFont="1" applyFill="1" applyBorder="1"/>
    <xf numFmtId="0" fontId="10" fillId="0" borderId="0" xfId="0" applyFont="1" applyAlignment="1">
      <alignment horizontal="center"/>
    </xf>
    <xf numFmtId="0" fontId="3" fillId="0" borderId="5" xfId="1" applyFont="1" applyBorder="1"/>
    <xf numFmtId="0" fontId="4" fillId="26" borderId="4" xfId="0" applyFont="1" applyFill="1" applyBorder="1" applyAlignment="1">
      <alignment horizontal="center" vertical="center"/>
    </xf>
    <xf numFmtId="0" fontId="10" fillId="27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0" xfId="0" applyFont="1" applyFill="1" applyAlignment="1">
      <alignment horizontal="center"/>
    </xf>
    <xf numFmtId="0" fontId="0" fillId="0" borderId="16" xfId="0" applyBorder="1" applyAlignment="1">
      <alignment vertical="center"/>
    </xf>
    <xf numFmtId="0" fontId="5" fillId="28" borderId="8" xfId="0" applyFont="1" applyFill="1" applyBorder="1"/>
    <xf numFmtId="0" fontId="3" fillId="29" borderId="0" xfId="1" applyFont="1" applyFill="1"/>
    <xf numFmtId="0" fontId="4" fillId="29" borderId="12" xfId="1" applyFont="1" applyFill="1" applyBorder="1" applyAlignment="1">
      <alignment horizontal="center" vertical="center" textRotation="90"/>
    </xf>
    <xf numFmtId="0" fontId="0" fillId="28" borderId="5" xfId="0" applyFill="1" applyBorder="1" applyAlignment="1">
      <alignment vertical="center"/>
    </xf>
    <xf numFmtId="0" fontId="3" fillId="28" borderId="15" xfId="1" applyFont="1" applyFill="1" applyBorder="1"/>
    <xf numFmtId="0" fontId="4" fillId="28" borderId="0" xfId="1" applyFont="1" applyFill="1" applyAlignment="1">
      <alignment horizontal="center" vertical="center"/>
    </xf>
    <xf numFmtId="0" fontId="28" fillId="0" borderId="0" xfId="1" applyFont="1"/>
    <xf numFmtId="0" fontId="8" fillId="0" borderId="12" xfId="1" applyFont="1" applyBorder="1" applyAlignment="1">
      <alignment horizontal="center" vertical="center" textRotation="90"/>
    </xf>
    <xf numFmtId="0" fontId="9" fillId="0" borderId="16" xfId="0" applyFont="1" applyBorder="1" applyAlignment="1">
      <alignment vertical="center"/>
    </xf>
    <xf numFmtId="0" fontId="5" fillId="30" borderId="6" xfId="0" applyFont="1" applyFill="1" applyBorder="1" applyAlignment="1">
      <alignment horizontal="center"/>
    </xf>
    <xf numFmtId="2" fontId="5" fillId="30" borderId="7" xfId="0" applyNumberFormat="1" applyFont="1" applyFill="1" applyBorder="1"/>
    <xf numFmtId="2" fontId="5" fillId="30" borderId="3" xfId="0" applyNumberFormat="1" applyFont="1" applyFill="1" applyBorder="1"/>
    <xf numFmtId="0" fontId="5" fillId="30" borderId="8" xfId="0" applyFont="1" applyFill="1" applyBorder="1"/>
    <xf numFmtId="0" fontId="5" fillId="30" borderId="0" xfId="0" applyFont="1" applyFill="1"/>
    <xf numFmtId="0" fontId="3" fillId="0" borderId="8" xfId="0" applyFont="1" applyFill="1" applyBorder="1" applyAlignment="1">
      <alignment horizontal="center"/>
    </xf>
    <xf numFmtId="0" fontId="29" fillId="0" borderId="0" xfId="1" applyFont="1"/>
    <xf numFmtId="0" fontId="30" fillId="0" borderId="12" xfId="1" applyFont="1" applyBorder="1" applyAlignment="1">
      <alignment horizontal="center" vertical="center" textRotation="90"/>
    </xf>
    <xf numFmtId="0" fontId="31" fillId="0" borderId="16" xfId="0" applyFont="1" applyBorder="1" applyAlignment="1">
      <alignment vertical="center"/>
    </xf>
    <xf numFmtId="2" fontId="5" fillId="30" borderId="26" xfId="0" applyNumberFormat="1" applyFont="1" applyFill="1" applyBorder="1"/>
    <xf numFmtId="2" fontId="5" fillId="0" borderId="26" xfId="0" applyNumberFormat="1" applyFont="1" applyFill="1" applyBorder="1"/>
    <xf numFmtId="164" fontId="5" fillId="0" borderId="26" xfId="0" applyNumberFormat="1" applyFont="1" applyBorder="1"/>
    <xf numFmtId="0" fontId="0" fillId="29" borderId="17" xfId="0" applyFill="1" applyBorder="1" applyAlignment="1">
      <alignment vertical="center"/>
    </xf>
    <xf numFmtId="0" fontId="0" fillId="29" borderId="5" xfId="0" applyFill="1" applyBorder="1" applyAlignment="1">
      <alignment vertical="center"/>
    </xf>
    <xf numFmtId="0" fontId="3" fillId="28" borderId="5" xfId="1" applyFont="1" applyFill="1" applyBorder="1"/>
    <xf numFmtId="0" fontId="4" fillId="0" borderId="0" xfId="1" applyFont="1" applyAlignment="1">
      <alignment horizontal="center"/>
    </xf>
    <xf numFmtId="0" fontId="6" fillId="0" borderId="0" xfId="1" applyAlignment="1">
      <alignment horizontal="center"/>
    </xf>
    <xf numFmtId="0" fontId="4" fillId="3" borderId="0" xfId="1" applyFont="1" applyFill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4" fillId="3" borderId="37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34" fillId="0" borderId="31" xfId="0" applyFont="1" applyBorder="1" applyAlignment="1">
      <alignment vertical="center" wrapText="1"/>
    </xf>
    <xf numFmtId="0" fontId="34" fillId="0" borderId="32" xfId="0" applyFont="1" applyBorder="1" applyAlignment="1">
      <alignment vertical="center" wrapText="1"/>
    </xf>
    <xf numFmtId="0" fontId="34" fillId="0" borderId="4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31" borderId="41" xfId="0" applyFont="1" applyFill="1" applyBorder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4" fillId="0" borderId="31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40" xfId="0" applyFont="1" applyBorder="1" applyAlignment="1">
      <alignment horizontal="left" vertical="center" wrapText="1"/>
    </xf>
    <xf numFmtId="0" fontId="3" fillId="32" borderId="5" xfId="0" applyFont="1" applyFill="1" applyBorder="1" applyAlignment="1">
      <alignment horizontal="center" vertical="center"/>
    </xf>
    <xf numFmtId="0" fontId="4" fillId="33" borderId="42" xfId="0" applyFont="1" applyFill="1" applyBorder="1" applyAlignment="1">
      <alignment horizontal="right"/>
    </xf>
    <xf numFmtId="0" fontId="4" fillId="33" borderId="4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7" fillId="0" borderId="0" xfId="0" applyFont="1" applyAlignment="1">
      <alignment horizontal="left"/>
    </xf>
  </cellXfs>
  <cellStyles count="49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urrency 2" xfId="2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1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7074%20Continuing%20Architectural%20and%20Engineering%20Svc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Summary"/>
    </sheetNames>
    <sheetDataSet>
      <sheetData sheetId="0">
        <row r="6">
          <cell r="A6" t="str">
            <v>RFQ730-17074 For Continuing Architectural and Engineering Services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41"/>
  <sheetViews>
    <sheetView workbookViewId="0">
      <selection activeCell="B28" sqref="B28"/>
    </sheetView>
  </sheetViews>
  <sheetFormatPr defaultRowHeight="12.75" x14ac:dyDescent="0.2"/>
  <cols>
    <col min="1" max="1" width="114.85546875" customWidth="1"/>
  </cols>
  <sheetData>
    <row r="1" spans="1:2" ht="15.75" x14ac:dyDescent="0.25">
      <c r="A1" s="3" t="s">
        <v>54</v>
      </c>
    </row>
    <row r="2" spans="1:2" ht="13.5" thickBot="1" x14ac:dyDescent="0.25"/>
    <row r="3" spans="1:2" ht="26.25" customHeight="1" thickTop="1" x14ac:dyDescent="0.2">
      <c r="A3" s="31" t="s">
        <v>2</v>
      </c>
    </row>
    <row r="4" spans="1:2" ht="15" x14ac:dyDescent="0.2">
      <c r="A4" s="51" t="s">
        <v>11</v>
      </c>
      <c r="B4" s="32">
        <v>1</v>
      </c>
    </row>
    <row r="5" spans="1:2" ht="15" x14ac:dyDescent="0.2">
      <c r="A5" s="51" t="s">
        <v>12</v>
      </c>
      <c r="B5" s="29">
        <v>2</v>
      </c>
    </row>
    <row r="6" spans="1:2" ht="15" x14ac:dyDescent="0.2">
      <c r="A6" s="51" t="s">
        <v>13</v>
      </c>
      <c r="B6" s="32">
        <v>3</v>
      </c>
    </row>
    <row r="7" spans="1:2" ht="15" x14ac:dyDescent="0.2">
      <c r="A7" s="51" t="s">
        <v>47</v>
      </c>
      <c r="B7" s="35">
        <v>4</v>
      </c>
    </row>
    <row r="8" spans="1:2" ht="15" x14ac:dyDescent="0.2">
      <c r="A8" s="51" t="s">
        <v>14</v>
      </c>
      <c r="B8" s="32">
        <v>5</v>
      </c>
    </row>
    <row r="9" spans="1:2" ht="15" x14ac:dyDescent="0.2">
      <c r="A9" s="51" t="s">
        <v>15</v>
      </c>
      <c r="B9" s="35">
        <v>6</v>
      </c>
    </row>
    <row r="10" spans="1:2" ht="15" x14ac:dyDescent="0.2">
      <c r="A10" s="51" t="s">
        <v>16</v>
      </c>
      <c r="B10" s="32">
        <v>7</v>
      </c>
    </row>
    <row r="11" spans="1:2" ht="15" x14ac:dyDescent="0.2">
      <c r="A11" s="51" t="s">
        <v>17</v>
      </c>
      <c r="B11" s="35">
        <v>8</v>
      </c>
    </row>
    <row r="12" spans="1:2" ht="15" x14ac:dyDescent="0.2">
      <c r="A12" s="51" t="s">
        <v>18</v>
      </c>
      <c r="B12" s="32">
        <v>9</v>
      </c>
    </row>
    <row r="13" spans="1:2" ht="15" x14ac:dyDescent="0.2">
      <c r="A13" s="51" t="s">
        <v>19</v>
      </c>
      <c r="B13" s="35">
        <v>10</v>
      </c>
    </row>
    <row r="14" spans="1:2" ht="15" x14ac:dyDescent="0.2">
      <c r="A14" s="51" t="s">
        <v>20</v>
      </c>
      <c r="B14" s="32">
        <v>11</v>
      </c>
    </row>
    <row r="15" spans="1:2" ht="15" x14ac:dyDescent="0.2">
      <c r="A15" s="51" t="s">
        <v>21</v>
      </c>
      <c r="B15" s="35">
        <v>12</v>
      </c>
    </row>
    <row r="16" spans="1:2" ht="15" x14ac:dyDescent="0.2">
      <c r="A16" s="51" t="s">
        <v>22</v>
      </c>
      <c r="B16" s="32">
        <v>13</v>
      </c>
    </row>
    <row r="17" spans="1:2" ht="15" x14ac:dyDescent="0.2">
      <c r="A17" s="51" t="s">
        <v>23</v>
      </c>
      <c r="B17" s="35">
        <v>14</v>
      </c>
    </row>
    <row r="18" spans="1:2" ht="15" x14ac:dyDescent="0.2">
      <c r="A18" s="51" t="s">
        <v>24</v>
      </c>
      <c r="B18" s="32">
        <v>15</v>
      </c>
    </row>
    <row r="19" spans="1:2" ht="15" x14ac:dyDescent="0.2">
      <c r="A19" s="51" t="s">
        <v>25</v>
      </c>
      <c r="B19" s="35">
        <v>16</v>
      </c>
    </row>
    <row r="20" spans="1:2" ht="15" x14ac:dyDescent="0.2">
      <c r="A20" s="51" t="s">
        <v>26</v>
      </c>
      <c r="B20" s="32">
        <v>17</v>
      </c>
    </row>
    <row r="21" spans="1:2" ht="15" x14ac:dyDescent="0.2">
      <c r="A21" s="51" t="s">
        <v>27</v>
      </c>
      <c r="B21" s="35">
        <v>18</v>
      </c>
    </row>
    <row r="22" spans="1:2" ht="15" x14ac:dyDescent="0.2">
      <c r="A22" s="51" t="s">
        <v>28</v>
      </c>
      <c r="B22" s="32">
        <v>19</v>
      </c>
    </row>
    <row r="23" spans="1:2" ht="15" x14ac:dyDescent="0.2">
      <c r="A23" s="51" t="s">
        <v>29</v>
      </c>
      <c r="B23" s="35">
        <v>20</v>
      </c>
    </row>
    <row r="24" spans="1:2" ht="15" x14ac:dyDescent="0.2">
      <c r="A24" s="51" t="s">
        <v>30</v>
      </c>
      <c r="B24" s="32">
        <v>21</v>
      </c>
    </row>
    <row r="25" spans="1:2" ht="15" x14ac:dyDescent="0.2">
      <c r="A25" s="51" t="s">
        <v>31</v>
      </c>
      <c r="B25" s="35">
        <v>22</v>
      </c>
    </row>
    <row r="26" spans="1:2" ht="15" x14ac:dyDescent="0.2">
      <c r="A26" s="51" t="s">
        <v>32</v>
      </c>
      <c r="B26" s="32">
        <v>23</v>
      </c>
    </row>
    <row r="27" spans="1:2" ht="15" x14ac:dyDescent="0.2">
      <c r="A27" s="51" t="s">
        <v>33</v>
      </c>
      <c r="B27" s="35">
        <v>24</v>
      </c>
    </row>
    <row r="28" spans="1:2" ht="15" x14ac:dyDescent="0.2">
      <c r="A28" s="51" t="s">
        <v>34</v>
      </c>
      <c r="B28" s="32">
        <v>25</v>
      </c>
    </row>
    <row r="29" spans="1:2" ht="15" x14ac:dyDescent="0.2">
      <c r="A29" s="51" t="s">
        <v>35</v>
      </c>
      <c r="B29" s="35">
        <v>26</v>
      </c>
    </row>
    <row r="30" spans="1:2" ht="15" x14ac:dyDescent="0.2">
      <c r="A30" s="51" t="s">
        <v>36</v>
      </c>
      <c r="B30" s="32">
        <v>27</v>
      </c>
    </row>
    <row r="31" spans="1:2" ht="15" x14ac:dyDescent="0.2">
      <c r="A31" s="51" t="s">
        <v>37</v>
      </c>
      <c r="B31" s="35">
        <v>28</v>
      </c>
    </row>
    <row r="32" spans="1:2" ht="15" x14ac:dyDescent="0.2">
      <c r="A32" s="51" t="s">
        <v>38</v>
      </c>
      <c r="B32" s="32">
        <v>29</v>
      </c>
    </row>
    <row r="33" spans="1:2" ht="15" x14ac:dyDescent="0.2">
      <c r="A33" s="51" t="s">
        <v>39</v>
      </c>
      <c r="B33" s="35">
        <v>30</v>
      </c>
    </row>
    <row r="34" spans="1:2" ht="15" x14ac:dyDescent="0.2">
      <c r="A34" s="51" t="s">
        <v>40</v>
      </c>
      <c r="B34" s="32">
        <v>31</v>
      </c>
    </row>
    <row r="35" spans="1:2" ht="15" x14ac:dyDescent="0.2">
      <c r="A35" s="51" t="s">
        <v>41</v>
      </c>
      <c r="B35" s="35">
        <v>32</v>
      </c>
    </row>
    <row r="36" spans="1:2" ht="15" x14ac:dyDescent="0.2">
      <c r="A36" s="51" t="s">
        <v>42</v>
      </c>
      <c r="B36" s="32">
        <v>33</v>
      </c>
    </row>
    <row r="37" spans="1:2" ht="15" x14ac:dyDescent="0.2">
      <c r="A37" s="51" t="s">
        <v>43</v>
      </c>
      <c r="B37" s="35">
        <v>34</v>
      </c>
    </row>
    <row r="38" spans="1:2" ht="15" x14ac:dyDescent="0.2">
      <c r="A38" s="51" t="s">
        <v>44</v>
      </c>
      <c r="B38" s="32">
        <v>35</v>
      </c>
    </row>
    <row r="39" spans="1:2" ht="15" x14ac:dyDescent="0.2">
      <c r="A39" s="51" t="s">
        <v>45</v>
      </c>
      <c r="B39" s="35">
        <v>36</v>
      </c>
    </row>
    <row r="40" spans="1:2" ht="15" x14ac:dyDescent="0.2">
      <c r="A40" s="51" t="s">
        <v>55</v>
      </c>
      <c r="B40" s="32">
        <v>37</v>
      </c>
    </row>
    <row r="41" spans="1:2" ht="15" x14ac:dyDescent="0.2">
      <c r="A41" s="51" t="s">
        <v>46</v>
      </c>
      <c r="B41" s="35">
        <v>38</v>
      </c>
    </row>
  </sheetData>
  <phoneticPr fontId="2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48"/>
  <sheetViews>
    <sheetView topLeftCell="A19" workbookViewId="0">
      <selection activeCell="B48" sqref="B48"/>
    </sheetView>
  </sheetViews>
  <sheetFormatPr defaultRowHeight="15" x14ac:dyDescent="0.2"/>
  <cols>
    <col min="1" max="1" width="54.42578125" style="1" customWidth="1"/>
    <col min="2" max="2" width="21.42578125" style="1" customWidth="1"/>
    <col min="3" max="3" width="14.5703125" style="1" customWidth="1"/>
    <col min="4" max="7" width="9" style="1" customWidth="1"/>
    <col min="8" max="8" width="17.5703125" style="1" bestFit="1" customWidth="1"/>
    <col min="9" max="9" width="13.42578125" style="1" customWidth="1"/>
    <col min="10" max="16384" width="9.140625" style="1"/>
  </cols>
  <sheetData>
    <row r="1" spans="1:9" ht="15.75" x14ac:dyDescent="0.25">
      <c r="A1" s="65" t="s">
        <v>7</v>
      </c>
      <c r="B1" s="66"/>
      <c r="C1" s="66"/>
      <c r="D1" s="66"/>
      <c r="E1" s="66"/>
      <c r="F1" s="66"/>
      <c r="G1" s="66"/>
      <c r="H1" s="66"/>
      <c r="I1" s="66"/>
    </row>
    <row r="2" spans="1:9" ht="34.5" customHeight="1" x14ac:dyDescent="0.2">
      <c r="A2" s="67" t="str">
        <f>'RFP Responses'!A1</f>
        <v>RFQ730-17074 For Continuing Architectural and Engineering Services</v>
      </c>
      <c r="B2" s="68"/>
      <c r="C2" s="68"/>
      <c r="D2" s="68"/>
      <c r="E2" s="68"/>
      <c r="F2" s="68"/>
      <c r="G2" s="68"/>
      <c r="H2" s="68"/>
      <c r="I2" s="68"/>
    </row>
    <row r="3" spans="1:9" ht="15.75" customHeight="1" thickBot="1" x14ac:dyDescent="0.25">
      <c r="H3" s="4"/>
      <c r="I3" s="4"/>
    </row>
    <row r="4" spans="1:9" s="2" customFormat="1" ht="130.5" customHeight="1" thickBot="1" x14ac:dyDescent="0.25">
      <c r="A4" s="6" t="s">
        <v>2</v>
      </c>
      <c r="B4" s="11" t="str">
        <f>'Technical Score'!B4</f>
        <v>Evaluator 1</v>
      </c>
      <c r="C4" s="11" t="str">
        <f>'Technical Score'!C4</f>
        <v>Evaluator 2</v>
      </c>
      <c r="D4" s="11" t="str">
        <f>'Technical Score'!D4</f>
        <v>Evaluator 3</v>
      </c>
      <c r="E4" s="11" t="str">
        <f>'Technical Score'!E4</f>
        <v>Evaluator 4</v>
      </c>
      <c r="F4" s="11" t="str">
        <f>'Technical Score'!F4</f>
        <v>Evaluator 5</v>
      </c>
      <c r="G4" s="11" t="str">
        <f>'Technical Score'!G4</f>
        <v>Evaluator 6</v>
      </c>
      <c r="H4" s="5" t="s">
        <v>3</v>
      </c>
      <c r="I4" s="10" t="s">
        <v>1</v>
      </c>
    </row>
    <row r="5" spans="1:9" s="24" customFormat="1" x14ac:dyDescent="0.2">
      <c r="A5" s="8" t="str">
        <f>'RFP Responses'!A4</f>
        <v>Astelle, LLC</v>
      </c>
      <c r="B5" s="25">
        <f>'1'!I5</f>
        <v>83.6</v>
      </c>
      <c r="C5" s="25">
        <f>'2'!I5</f>
        <v>81</v>
      </c>
      <c r="D5" s="25">
        <f>'3'!I5</f>
        <v>56.5</v>
      </c>
      <c r="E5" s="25">
        <f>'4'!I5</f>
        <v>90.5</v>
      </c>
      <c r="F5" s="25">
        <f>'5'!I5</f>
        <v>82.5</v>
      </c>
      <c r="G5" s="56">
        <f>'6'!I5</f>
        <v>84</v>
      </c>
      <c r="H5" s="26">
        <f>AVERAGE(B5:G5)</f>
        <v>79.683333333333337</v>
      </c>
      <c r="I5" s="27">
        <f>RANK(H5,$H$5:$H$42,0)</f>
        <v>25</v>
      </c>
    </row>
    <row r="6" spans="1:9" s="24" customFormat="1" x14ac:dyDescent="0.2">
      <c r="A6" s="8" t="str">
        <f>'RFP Responses'!A5</f>
        <v>AT3 + RDC Architects**</v>
      </c>
      <c r="B6" s="25">
        <f>'1'!I6</f>
        <v>65.2</v>
      </c>
      <c r="C6" s="25">
        <f>'2'!I6</f>
        <v>96.3</v>
      </c>
      <c r="D6" s="25">
        <f>'3'!I6</f>
        <v>62.3</v>
      </c>
      <c r="E6" s="25">
        <f>'4'!I6</f>
        <v>85</v>
      </c>
      <c r="F6" s="25">
        <f>'5'!I6</f>
        <v>96.3</v>
      </c>
      <c r="G6" s="56">
        <f>'6'!I6</f>
        <v>84</v>
      </c>
      <c r="H6" s="26">
        <f t="shared" ref="H6:H42" si="0">AVERAGE(B6:G6)</f>
        <v>81.516666666666666</v>
      </c>
      <c r="I6" s="27">
        <f t="shared" ref="I6:I42" si="1">RANK(H6,$H$5:$H$42,0)</f>
        <v>18</v>
      </c>
    </row>
    <row r="7" spans="1:9" s="50" customFormat="1" x14ac:dyDescent="0.2">
      <c r="A7" s="46" t="str">
        <f>'RFP Responses'!A6</f>
        <v>Atkins North America, Inc</v>
      </c>
      <c r="B7" s="47">
        <f>'1'!I7</f>
        <v>82.9</v>
      </c>
      <c r="C7" s="47">
        <f>'2'!I7</f>
        <v>84.6</v>
      </c>
      <c r="D7" s="47">
        <f>'3'!I7</f>
        <v>84.5</v>
      </c>
      <c r="E7" s="47">
        <f>'4'!I7</f>
        <v>94.5</v>
      </c>
      <c r="F7" s="47">
        <f>'5'!I7</f>
        <v>84.6</v>
      </c>
      <c r="G7" s="55">
        <f>'6'!I7</f>
        <v>84</v>
      </c>
      <c r="H7" s="48">
        <f t="shared" si="0"/>
        <v>85.850000000000009</v>
      </c>
      <c r="I7" s="49">
        <f t="shared" si="1"/>
        <v>8</v>
      </c>
    </row>
    <row r="8" spans="1:9" s="24" customFormat="1" x14ac:dyDescent="0.2">
      <c r="A8" s="8" t="str">
        <f>'RFP Responses'!A7</f>
        <v>AUTOARCH Architects, LLC - HSP Compliant Form**</v>
      </c>
      <c r="B8" s="25">
        <f>'1'!I8</f>
        <v>77.5</v>
      </c>
      <c r="C8" s="25">
        <f>'2'!I8</f>
        <v>85</v>
      </c>
      <c r="D8" s="25">
        <f>'3'!I8</f>
        <v>51.3</v>
      </c>
      <c r="E8" s="25">
        <f>'4'!I8</f>
        <v>87.5</v>
      </c>
      <c r="F8" s="25">
        <f>'5'!I8</f>
        <v>84.9</v>
      </c>
      <c r="G8" s="56">
        <f>'6'!I8</f>
        <v>92</v>
      </c>
      <c r="H8" s="26">
        <f t="shared" si="0"/>
        <v>79.7</v>
      </c>
      <c r="I8" s="27">
        <f t="shared" si="1"/>
        <v>24</v>
      </c>
    </row>
    <row r="9" spans="1:9" s="24" customFormat="1" x14ac:dyDescent="0.2">
      <c r="A9" s="8" t="str">
        <f>'RFP Responses'!A8</f>
        <v xml:space="preserve">Bureau Veritas North America </v>
      </c>
      <c r="B9" s="25">
        <f>'1'!I9</f>
        <v>27.72</v>
      </c>
      <c r="C9" s="25">
        <f>'2'!I9</f>
        <v>86.52</v>
      </c>
      <c r="D9" s="25">
        <f>'3'!I9</f>
        <v>63.72</v>
      </c>
      <c r="E9" s="25">
        <f>'4'!I9</f>
        <v>98.42</v>
      </c>
      <c r="F9" s="25">
        <f>'5'!I9</f>
        <v>86.52</v>
      </c>
      <c r="G9" s="56">
        <f>'6'!I9</f>
        <v>27.72</v>
      </c>
      <c r="H9" s="26">
        <f t="shared" si="0"/>
        <v>65.103333333333339</v>
      </c>
      <c r="I9" s="27">
        <f t="shared" si="1"/>
        <v>38</v>
      </c>
    </row>
    <row r="10" spans="1:9" x14ac:dyDescent="0.2">
      <c r="A10" s="8" t="str">
        <f>'RFP Responses'!A9</f>
        <v>CDI-Infrastructure</v>
      </c>
      <c r="B10" s="25">
        <f>'1'!I10</f>
        <v>64</v>
      </c>
      <c r="C10" s="25">
        <f>'2'!I10</f>
        <v>88.6</v>
      </c>
      <c r="D10" s="25">
        <f>'3'!I10</f>
        <v>63.4</v>
      </c>
      <c r="E10" s="25">
        <f>'4'!I10</f>
        <v>88</v>
      </c>
      <c r="F10" s="25">
        <f>'5'!I10</f>
        <v>88.6</v>
      </c>
      <c r="G10" s="56">
        <f>'6'!I10</f>
        <v>84</v>
      </c>
      <c r="H10" s="26">
        <f t="shared" si="0"/>
        <v>79.433333333333337</v>
      </c>
      <c r="I10" s="27">
        <f t="shared" si="1"/>
        <v>26</v>
      </c>
    </row>
    <row r="11" spans="1:9" x14ac:dyDescent="0.2">
      <c r="A11" s="8" t="str">
        <f>'RFP Responses'!A10</f>
        <v>Civil Concepts, Inc.**</v>
      </c>
      <c r="B11" s="25">
        <f>'1'!I11</f>
        <v>46.72</v>
      </c>
      <c r="C11" s="25">
        <f>'2'!I11</f>
        <v>76.820000000000007</v>
      </c>
      <c r="D11" s="25">
        <f>'3'!I11</f>
        <v>62.82</v>
      </c>
      <c r="E11" s="25">
        <f>'4'!I11</f>
        <v>72.72</v>
      </c>
      <c r="F11" s="25">
        <f>'5'!I11</f>
        <v>76.820000000000007</v>
      </c>
      <c r="G11" s="56">
        <f>'6'!I11</f>
        <v>73.72</v>
      </c>
      <c r="H11" s="26">
        <f t="shared" si="0"/>
        <v>68.27</v>
      </c>
      <c r="I11" s="27">
        <f t="shared" si="1"/>
        <v>36</v>
      </c>
    </row>
    <row r="12" spans="1:9" x14ac:dyDescent="0.2">
      <c r="A12" s="8" t="str">
        <f>'RFP Responses'!A11</f>
        <v>Collaborate Arch, LLC**</v>
      </c>
      <c r="B12" s="25">
        <f>'1'!I12</f>
        <v>63</v>
      </c>
      <c r="C12" s="25">
        <f>'2'!I12</f>
        <v>80.399999999999991</v>
      </c>
      <c r="D12" s="25">
        <f>'3'!I12</f>
        <v>61.6</v>
      </c>
      <c r="E12" s="25">
        <f>'4'!I12</f>
        <v>83.899999999999991</v>
      </c>
      <c r="F12" s="25">
        <f>'5'!I12</f>
        <v>80.399999999999991</v>
      </c>
      <c r="G12" s="56">
        <f>'6'!I12</f>
        <v>84</v>
      </c>
      <c r="H12" s="26">
        <f t="shared" si="0"/>
        <v>75.55</v>
      </c>
      <c r="I12" s="27">
        <f t="shared" si="1"/>
        <v>33</v>
      </c>
    </row>
    <row r="13" spans="1:9" s="50" customFormat="1" x14ac:dyDescent="0.2">
      <c r="A13" s="46" t="str">
        <f>'RFP Responses'!A12</f>
        <v>Courtney Harper+Partners**</v>
      </c>
      <c r="B13" s="47">
        <f>'1'!I13</f>
        <v>93.5</v>
      </c>
      <c r="C13" s="47">
        <f>'2'!I13</f>
        <v>99.9</v>
      </c>
      <c r="D13" s="47">
        <f>'3'!I13</f>
        <v>80.599999999999994</v>
      </c>
      <c r="E13" s="47">
        <f>'4'!I13</f>
        <v>99.1</v>
      </c>
      <c r="F13" s="47">
        <f>'5'!I13</f>
        <v>99.9</v>
      </c>
      <c r="G13" s="55">
        <f>'6'!I13</f>
        <v>100</v>
      </c>
      <c r="H13" s="48">
        <f t="shared" si="0"/>
        <v>95.5</v>
      </c>
      <c r="I13" s="49">
        <f t="shared" si="1"/>
        <v>1</v>
      </c>
    </row>
    <row r="14" spans="1:9" x14ac:dyDescent="0.2">
      <c r="A14" s="8" t="str">
        <f>'RFP Responses'!A13</f>
        <v>Diversified Group</v>
      </c>
      <c r="B14" s="25">
        <f>'1'!I14</f>
        <v>47.5</v>
      </c>
      <c r="C14" s="25">
        <f>'2'!I14</f>
        <v>76.8</v>
      </c>
      <c r="D14" s="25">
        <f>'3'!I14</f>
        <v>62.5</v>
      </c>
      <c r="E14" s="25">
        <f>'4'!I14</f>
        <v>65</v>
      </c>
      <c r="F14" s="25">
        <f>'5'!I14</f>
        <v>76.8</v>
      </c>
      <c r="G14" s="56">
        <f>'6'!I14</f>
        <v>72</v>
      </c>
      <c r="H14" s="26">
        <f t="shared" si="0"/>
        <v>66.766666666666666</v>
      </c>
      <c r="I14" s="27">
        <f t="shared" si="1"/>
        <v>37</v>
      </c>
    </row>
    <row r="15" spans="1:9" s="50" customFormat="1" x14ac:dyDescent="0.2">
      <c r="A15" s="46" t="str">
        <f>'RFP Responses'!A14</f>
        <v>DLR Group Inc. of Texas</v>
      </c>
      <c r="B15" s="47">
        <f>'1'!I15</f>
        <v>69.42</v>
      </c>
      <c r="C15" s="47">
        <f>'2'!I15</f>
        <v>82.92</v>
      </c>
      <c r="D15" s="47">
        <f>'3'!I15</f>
        <v>69.92</v>
      </c>
      <c r="E15" s="47">
        <f>'4'!I15</f>
        <v>98.820000000000007</v>
      </c>
      <c r="F15" s="47">
        <f>'5'!I15</f>
        <v>82.92</v>
      </c>
      <c r="G15" s="55">
        <f>'6'!I15</f>
        <v>98.92</v>
      </c>
      <c r="H15" s="48">
        <f t="shared" si="0"/>
        <v>83.820000000000007</v>
      </c>
      <c r="I15" s="49">
        <f t="shared" si="1"/>
        <v>10</v>
      </c>
    </row>
    <row r="16" spans="1:9" x14ac:dyDescent="0.2">
      <c r="A16" s="8" t="str">
        <f>'RFP Responses'!A15</f>
        <v>English + Associates Architects, Inc</v>
      </c>
      <c r="B16" s="25">
        <f>'1'!I16</f>
        <v>75</v>
      </c>
      <c r="C16" s="25">
        <f>'2'!I16</f>
        <v>81.400000000000006</v>
      </c>
      <c r="D16" s="25">
        <f>'3'!I16</f>
        <v>68.3</v>
      </c>
      <c r="E16" s="25">
        <f>'4'!I16</f>
        <v>89.1</v>
      </c>
      <c r="F16" s="25">
        <f>'5'!I16</f>
        <v>81.100000000000009</v>
      </c>
      <c r="G16" s="56">
        <f>'6'!I16</f>
        <v>96</v>
      </c>
      <c r="H16" s="26">
        <f t="shared" si="0"/>
        <v>81.816666666666663</v>
      </c>
      <c r="I16" s="27">
        <f t="shared" si="1"/>
        <v>17</v>
      </c>
    </row>
    <row r="17" spans="1:9" s="50" customFormat="1" x14ac:dyDescent="0.2">
      <c r="A17" s="46" t="str">
        <f>'RFP Responses'!A16</f>
        <v>FKP Architects, Inc.</v>
      </c>
      <c r="B17" s="47">
        <f>'1'!I17</f>
        <v>85.800000000000011</v>
      </c>
      <c r="C17" s="47">
        <f>'2'!I17</f>
        <v>96.4</v>
      </c>
      <c r="D17" s="47">
        <f>'3'!I17</f>
        <v>90.1</v>
      </c>
      <c r="E17" s="47">
        <f>'4'!I17</f>
        <v>99.1</v>
      </c>
      <c r="F17" s="47">
        <f>'5'!I17</f>
        <v>88.4</v>
      </c>
      <c r="G17" s="55">
        <f>'6'!I17</f>
        <v>100</v>
      </c>
      <c r="H17" s="48">
        <f t="shared" si="0"/>
        <v>93.3</v>
      </c>
      <c r="I17" s="49">
        <f t="shared" si="1"/>
        <v>2</v>
      </c>
    </row>
    <row r="18" spans="1:9" x14ac:dyDescent="0.2">
      <c r="A18" s="8" t="str">
        <f>'RFP Responses'!A17</f>
        <v>Freese and Nichols, Inc.</v>
      </c>
      <c r="B18" s="25">
        <f>'1'!I18</f>
        <v>87.5</v>
      </c>
      <c r="C18" s="25">
        <f>'2'!I18</f>
        <v>84</v>
      </c>
      <c r="D18" s="25">
        <f>'3'!I18</f>
        <v>61.499999999999993</v>
      </c>
      <c r="E18" s="25">
        <f>'4'!I18</f>
        <v>91.1</v>
      </c>
      <c r="F18" s="25">
        <f>'5'!I18</f>
        <v>91</v>
      </c>
      <c r="G18" s="56">
        <f>'6'!I18</f>
        <v>84</v>
      </c>
      <c r="H18" s="26">
        <f t="shared" si="0"/>
        <v>83.183333333333337</v>
      </c>
      <c r="I18" s="27">
        <f t="shared" si="1"/>
        <v>11</v>
      </c>
    </row>
    <row r="19" spans="1:9" s="50" customFormat="1" x14ac:dyDescent="0.2">
      <c r="A19" s="46" t="str">
        <f>'RFP Responses'!A18</f>
        <v>Gensler</v>
      </c>
      <c r="B19" s="47">
        <f>'1'!I19</f>
        <v>72.3</v>
      </c>
      <c r="C19" s="47">
        <f>'2'!I19</f>
        <v>83</v>
      </c>
      <c r="D19" s="47">
        <f>'3'!I19</f>
        <v>97</v>
      </c>
      <c r="E19" s="47">
        <f>'4'!I19</f>
        <v>99.5</v>
      </c>
      <c r="F19" s="47">
        <f>'5'!I19</f>
        <v>81</v>
      </c>
      <c r="G19" s="55">
        <f>'6'!I19</f>
        <v>94.4</v>
      </c>
      <c r="H19" s="48">
        <f t="shared" si="0"/>
        <v>87.866666666666674</v>
      </c>
      <c r="I19" s="49">
        <f t="shared" si="1"/>
        <v>4</v>
      </c>
    </row>
    <row r="20" spans="1:9" s="50" customFormat="1" x14ac:dyDescent="0.2">
      <c r="A20" s="46" t="str">
        <f>'RFP Responses'!A19</f>
        <v>HarrisonKornberg Architects**</v>
      </c>
      <c r="B20" s="47">
        <f>'1'!I20</f>
        <v>87.45</v>
      </c>
      <c r="C20" s="47">
        <f>'2'!I20</f>
        <v>68</v>
      </c>
      <c r="D20" s="47">
        <f>'3'!I20</f>
        <v>97.300000000000011</v>
      </c>
      <c r="E20" s="47">
        <f>'4'!I20</f>
        <v>99.8</v>
      </c>
      <c r="F20" s="47">
        <f>'5'!I20</f>
        <v>75</v>
      </c>
      <c r="G20" s="55">
        <f>'6'!I20</f>
        <v>96</v>
      </c>
      <c r="H20" s="48">
        <f t="shared" si="0"/>
        <v>87.258333333333326</v>
      </c>
      <c r="I20" s="49">
        <f t="shared" si="1"/>
        <v>5</v>
      </c>
    </row>
    <row r="21" spans="1:9" x14ac:dyDescent="0.2">
      <c r="A21" s="8" t="str">
        <f>'RFP Responses'!A20</f>
        <v>Hawkins Architecture,  LLC</v>
      </c>
      <c r="B21" s="25">
        <f>'1'!I21</f>
        <v>73</v>
      </c>
      <c r="C21" s="25">
        <f>'2'!I21</f>
        <v>96</v>
      </c>
      <c r="D21" s="25">
        <f>'3'!I21</f>
        <v>61.599999999999994</v>
      </c>
      <c r="E21" s="25">
        <f>'4'!I21</f>
        <v>85.8</v>
      </c>
      <c r="F21" s="25">
        <f>'5'!I21</f>
        <v>96</v>
      </c>
      <c r="G21" s="56">
        <f>'6'!I21</f>
        <v>84</v>
      </c>
      <c r="H21" s="26">
        <f t="shared" si="0"/>
        <v>82.733333333333334</v>
      </c>
      <c r="I21" s="27">
        <f t="shared" si="1"/>
        <v>13</v>
      </c>
    </row>
    <row r="22" spans="1:9" s="50" customFormat="1" x14ac:dyDescent="0.2">
      <c r="A22" s="46" t="str">
        <f>'RFP Responses'!A21</f>
        <v xml:space="preserve">HOK </v>
      </c>
      <c r="B22" s="47">
        <f>'1'!I22</f>
        <v>86</v>
      </c>
      <c r="C22" s="47">
        <f>'2'!I22</f>
        <v>65</v>
      </c>
      <c r="D22" s="47">
        <f>'3'!I22</f>
        <v>97.300000000000011</v>
      </c>
      <c r="E22" s="47">
        <f>'4'!I22</f>
        <v>99.800000000000011</v>
      </c>
      <c r="F22" s="47">
        <f>'5'!I22</f>
        <v>65</v>
      </c>
      <c r="G22" s="55">
        <f>'6'!I22</f>
        <v>100</v>
      </c>
      <c r="H22" s="48">
        <f t="shared" si="0"/>
        <v>85.516666666666666</v>
      </c>
      <c r="I22" s="49">
        <f t="shared" si="1"/>
        <v>9</v>
      </c>
    </row>
    <row r="23" spans="1:9" x14ac:dyDescent="0.2">
      <c r="A23" s="8" t="str">
        <f>'RFP Responses'!A22</f>
        <v>Huckabee</v>
      </c>
      <c r="B23" s="25">
        <f>'1'!I23</f>
        <v>73</v>
      </c>
      <c r="C23" s="25">
        <f>'2'!I23</f>
        <v>82</v>
      </c>
      <c r="D23" s="25">
        <f>'3'!I23</f>
        <v>64.099999999999994</v>
      </c>
      <c r="E23" s="25">
        <f>'4'!I23</f>
        <v>97.199999999999989</v>
      </c>
      <c r="F23" s="25">
        <f>'5'!I23</f>
        <v>82</v>
      </c>
      <c r="G23" s="56">
        <f>'6'!I23</f>
        <v>84</v>
      </c>
      <c r="H23" s="26">
        <f t="shared" si="0"/>
        <v>80.383333333333326</v>
      </c>
      <c r="I23" s="27">
        <f t="shared" si="1"/>
        <v>21</v>
      </c>
    </row>
    <row r="24" spans="1:9" s="50" customFormat="1" x14ac:dyDescent="0.2">
      <c r="A24" s="46" t="str">
        <f>'RFP Responses'!A23</f>
        <v>Huitt-Zollars Inc.</v>
      </c>
      <c r="B24" s="47">
        <f>'1'!I24</f>
        <v>73</v>
      </c>
      <c r="C24" s="47">
        <f>'2'!I24</f>
        <v>91</v>
      </c>
      <c r="D24" s="47">
        <f>'3'!I24</f>
        <v>63.2</v>
      </c>
      <c r="E24" s="47">
        <f>'4'!I24</f>
        <v>95.8</v>
      </c>
      <c r="F24" s="47">
        <f>'5'!I24</f>
        <v>99</v>
      </c>
      <c r="G24" s="55">
        <f>'6'!I24</f>
        <v>96</v>
      </c>
      <c r="H24" s="48">
        <f t="shared" si="0"/>
        <v>86.333333333333329</v>
      </c>
      <c r="I24" s="49">
        <f t="shared" si="1"/>
        <v>7</v>
      </c>
    </row>
    <row r="25" spans="1:9" x14ac:dyDescent="0.2">
      <c r="A25" s="8" t="str">
        <f>'RFP Responses'!A24</f>
        <v>Johnson &amp; Pace Incorporated</v>
      </c>
      <c r="B25" s="25">
        <f>'1'!I25</f>
        <v>79.12</v>
      </c>
      <c r="C25" s="25">
        <f>'2'!I25</f>
        <v>86.52000000000001</v>
      </c>
      <c r="D25" s="25">
        <f>'3'!I25</f>
        <v>59.719999999999992</v>
      </c>
      <c r="E25" s="25">
        <f>'4'!I25</f>
        <v>86.820000000000007</v>
      </c>
      <c r="F25" s="25">
        <f>'5'!I25</f>
        <v>85.52000000000001</v>
      </c>
      <c r="G25" s="56">
        <f>'6'!I25</f>
        <v>82.12</v>
      </c>
      <c r="H25" s="26">
        <f t="shared" si="0"/>
        <v>79.970000000000013</v>
      </c>
      <c r="I25" s="27">
        <f t="shared" si="1"/>
        <v>23</v>
      </c>
    </row>
    <row r="26" spans="1:9" x14ac:dyDescent="0.2">
      <c r="A26" s="8" t="str">
        <f>'RFP Responses'!A25</f>
        <v>Johnson, LLC</v>
      </c>
      <c r="B26" s="25">
        <f>'1'!I26</f>
        <v>78.400000000000006</v>
      </c>
      <c r="C26" s="25">
        <f>'2'!I26</f>
        <v>81.100000000000009</v>
      </c>
      <c r="D26" s="25">
        <f>'3'!I26</f>
        <v>61.499999999999993</v>
      </c>
      <c r="E26" s="25">
        <f>'4'!I26</f>
        <v>93.7</v>
      </c>
      <c r="F26" s="25">
        <f>'5'!I26</f>
        <v>88.100000000000009</v>
      </c>
      <c r="G26" s="56">
        <f>'6'!I26</f>
        <v>94.4</v>
      </c>
      <c r="H26" s="26">
        <f t="shared" si="0"/>
        <v>82.866666666666674</v>
      </c>
      <c r="I26" s="27">
        <f t="shared" si="1"/>
        <v>12</v>
      </c>
    </row>
    <row r="27" spans="1:9" x14ac:dyDescent="0.2">
      <c r="A27" s="8" t="str">
        <f>'RFP Responses'!A26</f>
        <v>LEAF Engineers</v>
      </c>
      <c r="B27" s="25">
        <f>'1'!I27</f>
        <v>47</v>
      </c>
      <c r="C27" s="25">
        <f>'2'!I27</f>
        <v>92.5</v>
      </c>
      <c r="D27" s="25">
        <f>'3'!I27</f>
        <v>80.199999999999989</v>
      </c>
      <c r="E27" s="25">
        <f>'4'!I27</f>
        <v>95.5</v>
      </c>
      <c r="F27" s="25">
        <f>'5'!I27</f>
        <v>92.5</v>
      </c>
      <c r="G27" s="56">
        <f>'6'!I27</f>
        <v>28</v>
      </c>
      <c r="H27" s="26">
        <f t="shared" si="0"/>
        <v>72.61666666666666</v>
      </c>
      <c r="I27" s="27">
        <f t="shared" si="1"/>
        <v>35</v>
      </c>
    </row>
    <row r="28" spans="1:9" x14ac:dyDescent="0.2">
      <c r="A28" s="8" t="str">
        <f>'RFP Responses'!A27</f>
        <v>Llewelyn-Davis sahnill</v>
      </c>
      <c r="B28" s="25">
        <f>'1'!I28</f>
        <v>47</v>
      </c>
      <c r="C28" s="25">
        <f>'2'!I28</f>
        <v>75.7</v>
      </c>
      <c r="D28" s="25">
        <f>'3'!I28</f>
        <v>83.700000000000017</v>
      </c>
      <c r="E28" s="25">
        <f>'4'!I28</f>
        <v>93.9</v>
      </c>
      <c r="F28" s="25">
        <f>'5'!I28</f>
        <v>83.699999999999989</v>
      </c>
      <c r="G28" s="56">
        <f>'6'!I28</f>
        <v>84</v>
      </c>
      <c r="H28" s="26">
        <f t="shared" si="0"/>
        <v>78.000000000000014</v>
      </c>
      <c r="I28" s="27">
        <f t="shared" si="1"/>
        <v>30</v>
      </c>
    </row>
    <row r="29" spans="1:9" x14ac:dyDescent="0.2">
      <c r="A29" s="8" t="str">
        <f>'RFP Responses'!A28</f>
        <v>OC + A Architects**</v>
      </c>
      <c r="B29" s="25">
        <f>'1'!I29</f>
        <v>76.300000000000011</v>
      </c>
      <c r="C29" s="25">
        <f>'2'!I29</f>
        <v>78.600000000000009</v>
      </c>
      <c r="D29" s="25">
        <f>'3'!I29</f>
        <v>66.8</v>
      </c>
      <c r="E29" s="25">
        <f>'4'!I29</f>
        <v>90.800000000000026</v>
      </c>
      <c r="F29" s="25">
        <f>'5'!I29</f>
        <v>78.600000000000009</v>
      </c>
      <c r="G29" s="56">
        <f>'6'!I29</f>
        <v>82.4</v>
      </c>
      <c r="H29" s="26">
        <f t="shared" si="0"/>
        <v>78.916666666666686</v>
      </c>
      <c r="I29" s="27">
        <f t="shared" si="1"/>
        <v>28</v>
      </c>
    </row>
    <row r="30" spans="1:9" s="50" customFormat="1" x14ac:dyDescent="0.2">
      <c r="A30" s="46" t="str">
        <f>'RFP Responses'!A29</f>
        <v>PBK</v>
      </c>
      <c r="B30" s="47">
        <f>'1'!I30</f>
        <v>63.5</v>
      </c>
      <c r="C30" s="47">
        <f>'2'!I30</f>
        <v>99.6</v>
      </c>
      <c r="D30" s="47">
        <f>'3'!I30</f>
        <v>98.9</v>
      </c>
      <c r="E30" s="47">
        <f>'4'!I30</f>
        <v>96.7</v>
      </c>
      <c r="F30" s="47">
        <f>'5'!I30</f>
        <v>100</v>
      </c>
      <c r="G30" s="55">
        <f>'6'!I30</f>
        <v>84</v>
      </c>
      <c r="H30" s="48">
        <f t="shared" si="0"/>
        <v>90.45</v>
      </c>
      <c r="I30" s="49">
        <f t="shared" si="1"/>
        <v>3</v>
      </c>
    </row>
    <row r="31" spans="1:9" x14ac:dyDescent="0.2">
      <c r="A31" s="8" t="str">
        <f>'RFP Responses'!A30</f>
        <v>PDG Architects</v>
      </c>
      <c r="B31" s="25">
        <f>'1'!I31</f>
        <v>90.5</v>
      </c>
      <c r="C31" s="25">
        <f>'2'!I31</f>
        <v>70.599999999999994</v>
      </c>
      <c r="D31" s="25">
        <f>'3'!I31</f>
        <v>78.5</v>
      </c>
      <c r="E31" s="25">
        <f>'4'!I31</f>
        <v>87</v>
      </c>
      <c r="F31" s="25">
        <f>'5'!I31</f>
        <v>71.599999999999994</v>
      </c>
      <c r="G31" s="56">
        <f>'6'!I31</f>
        <v>96</v>
      </c>
      <c r="H31" s="26">
        <f t="shared" si="0"/>
        <v>82.366666666666674</v>
      </c>
      <c r="I31" s="27">
        <f t="shared" si="1"/>
        <v>14</v>
      </c>
    </row>
    <row r="32" spans="1:9" x14ac:dyDescent="0.2">
      <c r="A32" s="8" t="str">
        <f>'RFP Responses'!A31</f>
        <v>Pfluger Associates</v>
      </c>
      <c r="B32" s="25">
        <f>'1'!I32</f>
        <v>58.9</v>
      </c>
      <c r="C32" s="25">
        <f>'2'!I32</f>
        <v>75.800000000000011</v>
      </c>
      <c r="D32" s="25">
        <f>'3'!I32</f>
        <v>63.4</v>
      </c>
      <c r="E32" s="25">
        <f>'4'!I32</f>
        <v>92.9</v>
      </c>
      <c r="F32" s="25">
        <f>'5'!I32</f>
        <v>75.800000000000011</v>
      </c>
      <c r="G32" s="56">
        <f>'6'!I32</f>
        <v>94.4</v>
      </c>
      <c r="H32" s="26">
        <f t="shared" si="0"/>
        <v>76.866666666666674</v>
      </c>
      <c r="I32" s="27">
        <f t="shared" si="1"/>
        <v>32</v>
      </c>
    </row>
    <row r="33" spans="1:9" s="50" customFormat="1" x14ac:dyDescent="0.2">
      <c r="A33" s="46" t="str">
        <f>'RFP Responses'!A32</f>
        <v>PGAL</v>
      </c>
      <c r="B33" s="47">
        <f>'1'!I33</f>
        <v>76.8</v>
      </c>
      <c r="C33" s="47">
        <f>'2'!I33</f>
        <v>87.7</v>
      </c>
      <c r="D33" s="47">
        <f>'3'!I33</f>
        <v>80.8</v>
      </c>
      <c r="E33" s="47">
        <f>'4'!I33</f>
        <v>98</v>
      </c>
      <c r="F33" s="47">
        <f>'5'!I33</f>
        <v>85.000000000000014</v>
      </c>
      <c r="G33" s="55">
        <f>'6'!I33</f>
        <v>92</v>
      </c>
      <c r="H33" s="48">
        <f t="shared" si="0"/>
        <v>86.716666666666654</v>
      </c>
      <c r="I33" s="49">
        <f t="shared" si="1"/>
        <v>6</v>
      </c>
    </row>
    <row r="34" spans="1:9" x14ac:dyDescent="0.2">
      <c r="A34" s="8" t="str">
        <f>'RFP Responses'!A33</f>
        <v>PhiloWilke Partnership</v>
      </c>
      <c r="B34" s="25">
        <f>'1'!I34</f>
        <v>68</v>
      </c>
      <c r="C34" s="25">
        <f>'2'!I34</f>
        <v>68</v>
      </c>
      <c r="D34" s="25">
        <f>'3'!I34</f>
        <v>46</v>
      </c>
      <c r="E34" s="25">
        <f>'4'!I34</f>
        <v>97.8</v>
      </c>
      <c r="F34" s="25">
        <f>'5'!I34</f>
        <v>74.300000000000011</v>
      </c>
      <c r="G34" s="56">
        <f>'6'!I34</f>
        <v>92</v>
      </c>
      <c r="H34" s="26">
        <f t="shared" si="0"/>
        <v>74.350000000000009</v>
      </c>
      <c r="I34" s="27">
        <f t="shared" si="1"/>
        <v>34</v>
      </c>
    </row>
    <row r="35" spans="1:9" x14ac:dyDescent="0.2">
      <c r="A35" s="8" t="str">
        <f>'RFP Responses'!A34</f>
        <v>Powers Brown Architecture of Texas</v>
      </c>
      <c r="B35" s="25">
        <f>'1'!I35</f>
        <v>81</v>
      </c>
      <c r="C35" s="25">
        <f>'2'!I35</f>
        <v>67.600000000000009</v>
      </c>
      <c r="D35" s="25">
        <f>'3'!I35</f>
        <v>83.300000000000011</v>
      </c>
      <c r="E35" s="25">
        <f>'4'!I35</f>
        <v>97.800000000000011</v>
      </c>
      <c r="F35" s="25">
        <f>'5'!I35</f>
        <v>67.600000000000009</v>
      </c>
      <c r="G35" s="56">
        <f>'6'!I35</f>
        <v>84</v>
      </c>
      <c r="H35" s="26">
        <f t="shared" si="0"/>
        <v>80.216666666666683</v>
      </c>
      <c r="I35" s="27">
        <f t="shared" si="1"/>
        <v>22</v>
      </c>
    </row>
    <row r="36" spans="1:9" x14ac:dyDescent="0.2">
      <c r="A36" s="8" t="str">
        <f>'RFP Responses'!A35</f>
        <v>Rdlr Architects, Inc.</v>
      </c>
      <c r="B36" s="25">
        <f>'1'!I36</f>
        <v>97</v>
      </c>
      <c r="C36" s="25">
        <f>'2'!I36</f>
        <v>71.599999999999994</v>
      </c>
      <c r="D36" s="25">
        <f>'3'!I36</f>
        <v>63.3</v>
      </c>
      <c r="E36" s="25">
        <f>'4'!I36</f>
        <v>98.3</v>
      </c>
      <c r="F36" s="25">
        <f>'5'!I36</f>
        <v>71.599999999999994</v>
      </c>
      <c r="G36" s="56">
        <f>'6'!I36</f>
        <v>92</v>
      </c>
      <c r="H36" s="26">
        <f t="shared" si="0"/>
        <v>82.3</v>
      </c>
      <c r="I36" s="27">
        <f t="shared" si="1"/>
        <v>16</v>
      </c>
    </row>
    <row r="37" spans="1:9" x14ac:dyDescent="0.2">
      <c r="A37" s="8" t="str">
        <f>'RFP Responses'!A36</f>
        <v>REES</v>
      </c>
      <c r="B37" s="25">
        <f>'1'!I37</f>
        <v>65.5</v>
      </c>
      <c r="C37" s="25">
        <f>'2'!I37</f>
        <v>77.2</v>
      </c>
      <c r="D37" s="25">
        <f>'3'!I37</f>
        <v>78.599999999999994</v>
      </c>
      <c r="E37" s="25">
        <f>'4'!I37</f>
        <v>98</v>
      </c>
      <c r="F37" s="25">
        <f>'5'!I37</f>
        <v>77.2</v>
      </c>
      <c r="G37" s="56">
        <f>'6'!I37</f>
        <v>92</v>
      </c>
      <c r="H37" s="26">
        <f t="shared" si="0"/>
        <v>81.416666666666657</v>
      </c>
      <c r="I37" s="27">
        <f t="shared" si="1"/>
        <v>19</v>
      </c>
    </row>
    <row r="38" spans="1:9" x14ac:dyDescent="0.2">
      <c r="A38" s="8" t="str">
        <f>'RFP Responses'!A37</f>
        <v>Robert Adams, Inc.**</v>
      </c>
      <c r="B38" s="25">
        <f>'1'!I38</f>
        <v>56.7</v>
      </c>
      <c r="C38" s="25">
        <f>'2'!I38</f>
        <v>88.1</v>
      </c>
      <c r="D38" s="25">
        <f>'3'!I38</f>
        <v>63.699999999999996</v>
      </c>
      <c r="E38" s="25">
        <f>'4'!I38</f>
        <v>93.300000000000011</v>
      </c>
      <c r="F38" s="25">
        <f>'5'!I38</f>
        <v>88.1</v>
      </c>
      <c r="G38" s="56">
        <f>'6'!I38</f>
        <v>84</v>
      </c>
      <c r="H38" s="26">
        <f t="shared" si="0"/>
        <v>78.983333333333334</v>
      </c>
      <c r="I38" s="27">
        <f t="shared" si="1"/>
        <v>27</v>
      </c>
    </row>
    <row r="39" spans="1:9" x14ac:dyDescent="0.2">
      <c r="A39" s="8" t="str">
        <f>'RFP Responses'!A38</f>
        <v>Smith &amp; Company Architects**</v>
      </c>
      <c r="B39" s="25">
        <f>'1'!I39</f>
        <v>69.900000000000006</v>
      </c>
      <c r="C39" s="25">
        <f>'2'!I39</f>
        <v>92</v>
      </c>
      <c r="D39" s="25">
        <f>'3'!I39</f>
        <v>65.3</v>
      </c>
      <c r="E39" s="25">
        <f>'4'!I39</f>
        <v>98.5</v>
      </c>
      <c r="F39" s="25">
        <f>'5'!I39</f>
        <v>84.2</v>
      </c>
      <c r="G39" s="56">
        <f>'6'!I39</f>
        <v>84</v>
      </c>
      <c r="H39" s="26">
        <f t="shared" si="0"/>
        <v>82.316666666666663</v>
      </c>
      <c r="I39" s="27">
        <f t="shared" si="1"/>
        <v>15</v>
      </c>
    </row>
    <row r="40" spans="1:9" x14ac:dyDescent="0.2">
      <c r="A40" s="8" t="str">
        <f>'RFP Responses'!A39</f>
        <v>STOA International Architects, Inc.**</v>
      </c>
      <c r="B40" s="25">
        <f>'1'!I40</f>
        <v>48</v>
      </c>
      <c r="C40" s="25">
        <f>'2'!I40</f>
        <v>71.400000000000006</v>
      </c>
      <c r="D40" s="25">
        <f>'3'!I40</f>
        <v>95.299999999999983</v>
      </c>
      <c r="E40" s="25">
        <f>'4'!I40</f>
        <v>85</v>
      </c>
      <c r="F40" s="25">
        <f>'5'!I40</f>
        <v>71.400000000000006</v>
      </c>
      <c r="G40" s="56">
        <f>'6'!I40</f>
        <v>96</v>
      </c>
      <c r="H40" s="26">
        <f t="shared" si="0"/>
        <v>77.850000000000009</v>
      </c>
      <c r="I40" s="27">
        <f t="shared" si="1"/>
        <v>31</v>
      </c>
    </row>
    <row r="41" spans="1:9" x14ac:dyDescent="0.2">
      <c r="A41" s="8" t="str">
        <f>'RFP Responses'!A40</f>
        <v>The Lauck Group**</v>
      </c>
      <c r="B41" s="25">
        <f>'1'!I41</f>
        <v>86.399999999999991</v>
      </c>
      <c r="C41" s="25">
        <f>'2'!I41</f>
        <v>75</v>
      </c>
      <c r="D41" s="25">
        <f>'3'!I41</f>
        <v>61.4</v>
      </c>
      <c r="E41" s="25">
        <f>'4'!I41</f>
        <v>91.1</v>
      </c>
      <c r="F41" s="25">
        <f>'5'!I41</f>
        <v>75</v>
      </c>
      <c r="G41" s="56">
        <f>'6'!I41</f>
        <v>95.6</v>
      </c>
      <c r="H41" s="26">
        <f t="shared" si="0"/>
        <v>80.75</v>
      </c>
      <c r="I41" s="27">
        <f t="shared" si="1"/>
        <v>20</v>
      </c>
    </row>
    <row r="42" spans="1:9" x14ac:dyDescent="0.2">
      <c r="A42" s="8" t="str">
        <f>'RFP Responses'!A41</f>
        <v>Turner Duran Architects</v>
      </c>
      <c r="B42" s="25">
        <f>'1'!I42</f>
        <v>87</v>
      </c>
      <c r="C42" s="25">
        <f>'2'!I42</f>
        <v>69.599999999999994</v>
      </c>
      <c r="D42" s="25">
        <f>'3'!I42</f>
        <v>66.400000000000006</v>
      </c>
      <c r="E42" s="25">
        <f>'4'!I42</f>
        <v>96.6</v>
      </c>
      <c r="F42" s="25">
        <f>'5'!I42</f>
        <v>69.599999999999994</v>
      </c>
      <c r="G42" s="56">
        <f>'6'!I42</f>
        <v>84</v>
      </c>
      <c r="H42" s="26">
        <f t="shared" si="0"/>
        <v>78.866666666666674</v>
      </c>
      <c r="I42" s="27">
        <f t="shared" si="1"/>
        <v>29</v>
      </c>
    </row>
    <row r="46" spans="1:9" ht="15.75" x14ac:dyDescent="0.25">
      <c r="A46" s="22" t="s">
        <v>8</v>
      </c>
      <c r="B46" s="21" t="s">
        <v>62</v>
      </c>
      <c r="C46" s="23">
        <v>43027</v>
      </c>
    </row>
    <row r="48" spans="1:9" ht="15.75" x14ac:dyDescent="0.25">
      <c r="A48" s="22" t="s">
        <v>9</v>
      </c>
      <c r="B48" s="21" t="s">
        <v>63</v>
      </c>
      <c r="C48" s="23">
        <v>43027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3" workbookViewId="0">
      <selection activeCell="J21" sqref="J21"/>
    </sheetView>
  </sheetViews>
  <sheetFormatPr defaultRowHeight="12.75" x14ac:dyDescent="0.2"/>
  <cols>
    <col min="1" max="1" width="28.5703125" customWidth="1"/>
    <col min="5" max="5" width="26.7109375" customWidth="1"/>
  </cols>
  <sheetData>
    <row r="1" spans="1:16" ht="15.75" x14ac:dyDescent="0.25">
      <c r="A1" s="65" t="s">
        <v>64</v>
      </c>
      <c r="B1" s="65"/>
      <c r="C1" s="65"/>
      <c r="D1" s="65"/>
      <c r="E1" s="65"/>
      <c r="F1" s="65"/>
      <c r="G1" s="65"/>
      <c r="H1" s="65"/>
      <c r="I1" s="21"/>
      <c r="J1" s="21"/>
      <c r="K1" s="21"/>
      <c r="L1" s="21"/>
      <c r="M1" s="21"/>
      <c r="N1" s="21"/>
      <c r="O1" s="21"/>
      <c r="P1" s="21"/>
    </row>
    <row r="2" spans="1:16" ht="15.75" x14ac:dyDescent="0.25">
      <c r="A2" s="69" t="str">
        <f>[1]Cover!$A$6</f>
        <v>RFQ730-17074 For Continuing Architectural and Engineering Services</v>
      </c>
      <c r="B2" s="65"/>
      <c r="C2" s="65"/>
      <c r="D2" s="65"/>
      <c r="E2" s="65"/>
      <c r="F2" s="65"/>
      <c r="G2" s="65"/>
      <c r="H2" s="65"/>
      <c r="I2" s="21"/>
      <c r="J2" s="21"/>
      <c r="K2" s="21"/>
      <c r="L2" s="21"/>
      <c r="M2" s="21"/>
      <c r="N2" s="21"/>
      <c r="O2" s="21"/>
      <c r="P2" s="21"/>
    </row>
    <row r="3" spans="1:16" ht="15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6.5" thickBot="1" x14ac:dyDescent="0.3">
      <c r="A4" s="21" t="s">
        <v>65</v>
      </c>
      <c r="B4" s="70"/>
      <c r="C4" s="70"/>
      <c r="D4" s="70"/>
      <c r="E4" s="7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15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15.75" thickBot="1" x14ac:dyDescent="0.25">
      <c r="A6" s="21" t="s">
        <v>66</v>
      </c>
      <c r="B6" s="71">
        <f>[1]Cover!$E$13</f>
        <v>0</v>
      </c>
      <c r="C6" s="71"/>
      <c r="D6" s="71"/>
      <c r="E6" s="7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5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15" x14ac:dyDescent="0.2">
      <c r="A8" s="72" t="s">
        <v>67</v>
      </c>
      <c r="B8" s="72"/>
      <c r="C8" s="72"/>
      <c r="D8" s="72"/>
      <c r="E8" s="72"/>
      <c r="F8" s="72"/>
      <c r="G8" s="72"/>
      <c r="H8" s="72"/>
      <c r="I8" s="21"/>
      <c r="J8" s="21"/>
      <c r="K8" s="21"/>
      <c r="L8" s="21"/>
      <c r="M8" s="21"/>
      <c r="N8" s="21"/>
      <c r="O8" s="21"/>
      <c r="P8" s="21"/>
    </row>
    <row r="9" spans="1:16" ht="15" x14ac:dyDescent="0.2">
      <c r="A9" s="72"/>
      <c r="B9" s="72"/>
      <c r="C9" s="72"/>
      <c r="D9" s="72"/>
      <c r="E9" s="72"/>
      <c r="F9" s="72"/>
      <c r="G9" s="72"/>
      <c r="H9" s="72"/>
      <c r="I9" s="21"/>
      <c r="J9" s="21"/>
      <c r="K9" s="21"/>
      <c r="L9" s="21"/>
      <c r="M9" s="21"/>
      <c r="N9" s="21"/>
      <c r="O9" s="21"/>
      <c r="P9" s="21"/>
    </row>
    <row r="10" spans="1:16" ht="15.75" thickBo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16.5" thickTop="1" x14ac:dyDescent="0.25">
      <c r="A11" s="73" t="s">
        <v>68</v>
      </c>
      <c r="B11" s="74"/>
      <c r="C11" s="74"/>
      <c r="D11" s="74"/>
      <c r="E11" s="75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15" x14ac:dyDescent="0.2">
      <c r="A12" s="76" t="s">
        <v>69</v>
      </c>
      <c r="B12" s="77"/>
      <c r="C12" s="77"/>
      <c r="D12" s="77"/>
      <c r="E12" s="78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ht="15" x14ac:dyDescent="0.2">
      <c r="A13" s="79" t="s">
        <v>70</v>
      </c>
      <c r="B13" s="80"/>
      <c r="C13" s="80"/>
      <c r="D13" s="80"/>
      <c r="E13" s="8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15" x14ac:dyDescent="0.2">
      <c r="A14" s="79" t="s">
        <v>71</v>
      </c>
      <c r="B14" s="80"/>
      <c r="C14" s="80"/>
      <c r="D14" s="80"/>
      <c r="E14" s="8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ht="15" x14ac:dyDescent="0.2">
      <c r="A15" s="79" t="s">
        <v>72</v>
      </c>
      <c r="B15" s="80"/>
      <c r="C15" s="80"/>
      <c r="D15" s="80"/>
      <c r="E15" s="8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15" x14ac:dyDescent="0.2">
      <c r="A16" s="79" t="s">
        <v>73</v>
      </c>
      <c r="B16" s="80"/>
      <c r="C16" s="80"/>
      <c r="D16" s="80"/>
      <c r="E16" s="8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ht="15.75" thickBot="1" x14ac:dyDescent="0.25">
      <c r="A17" s="82" t="s">
        <v>74</v>
      </c>
      <c r="B17" s="83"/>
      <c r="C17" s="83"/>
      <c r="D17" s="83"/>
      <c r="E17" s="84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16.5" thickTop="1" thickBo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ht="16.5" thickTop="1" x14ac:dyDescent="0.25">
      <c r="A19" s="73" t="s">
        <v>75</v>
      </c>
      <c r="B19" s="74"/>
      <c r="C19" s="74"/>
      <c r="D19" s="74"/>
      <c r="E19" s="85"/>
      <c r="F19" s="86" t="s">
        <v>76</v>
      </c>
      <c r="G19" s="86" t="s">
        <v>77</v>
      </c>
      <c r="H19" s="87" t="s">
        <v>78</v>
      </c>
      <c r="I19" s="21"/>
      <c r="J19" s="21"/>
      <c r="K19" s="21"/>
      <c r="L19" s="21"/>
      <c r="M19" s="21"/>
      <c r="N19" s="21"/>
      <c r="O19" s="21"/>
      <c r="P19" s="21"/>
    </row>
    <row r="20" spans="1:16" ht="45.75" customHeight="1" x14ac:dyDescent="0.2">
      <c r="A20" s="88" t="s">
        <v>79</v>
      </c>
      <c r="B20" s="89"/>
      <c r="C20" s="89"/>
      <c r="D20" s="89"/>
      <c r="E20" s="90"/>
      <c r="F20" s="91"/>
      <c r="G20" s="91">
        <v>8</v>
      </c>
      <c r="H20" s="92">
        <f t="shared" ref="H20:H25" si="0">F20*G20</f>
        <v>0</v>
      </c>
      <c r="I20" s="93"/>
      <c r="J20" s="94"/>
      <c r="K20" s="94"/>
      <c r="L20" s="94"/>
      <c r="M20" s="94"/>
      <c r="N20" s="94"/>
      <c r="O20" s="94"/>
      <c r="P20" s="93"/>
    </row>
    <row r="21" spans="1:16" ht="50.25" customHeight="1" x14ac:dyDescent="0.2">
      <c r="A21" s="88" t="s">
        <v>80</v>
      </c>
      <c r="B21" s="89"/>
      <c r="C21" s="89"/>
      <c r="D21" s="89"/>
      <c r="E21" s="90"/>
      <c r="F21" s="91"/>
      <c r="G21" s="91">
        <v>7</v>
      </c>
      <c r="H21" s="92">
        <f t="shared" si="0"/>
        <v>0</v>
      </c>
      <c r="I21" s="93"/>
      <c r="J21" s="93"/>
      <c r="K21" s="93"/>
      <c r="L21" s="93"/>
      <c r="M21" s="93"/>
      <c r="N21" s="93"/>
      <c r="O21" s="93"/>
      <c r="P21" s="93"/>
    </row>
    <row r="22" spans="1:16" ht="38.25" customHeight="1" x14ac:dyDescent="0.2">
      <c r="A22" s="88" t="s">
        <v>81</v>
      </c>
      <c r="B22" s="89"/>
      <c r="C22" s="89"/>
      <c r="D22" s="89"/>
      <c r="E22" s="90"/>
      <c r="F22" s="91"/>
      <c r="G22" s="91">
        <v>1</v>
      </c>
      <c r="H22" s="92">
        <f t="shared" si="0"/>
        <v>0</v>
      </c>
      <c r="I22" s="93"/>
      <c r="J22" s="93"/>
      <c r="K22" s="93"/>
      <c r="L22" s="93"/>
      <c r="M22" s="93"/>
      <c r="N22" s="93"/>
      <c r="O22" s="93"/>
      <c r="P22" s="93"/>
    </row>
    <row r="23" spans="1:16" ht="31.5" customHeight="1" x14ac:dyDescent="0.2">
      <c r="A23" s="88" t="s">
        <v>82</v>
      </c>
      <c r="B23" s="89"/>
      <c r="C23" s="89"/>
      <c r="D23" s="89"/>
      <c r="E23" s="90"/>
      <c r="F23" s="91"/>
      <c r="G23" s="91">
        <v>1</v>
      </c>
      <c r="H23" s="92">
        <f t="shared" si="0"/>
        <v>0</v>
      </c>
      <c r="I23" s="93"/>
      <c r="J23" s="93"/>
      <c r="K23" s="93"/>
      <c r="L23" s="93"/>
      <c r="M23" s="93"/>
      <c r="N23" s="93"/>
      <c r="O23" s="93"/>
      <c r="P23" s="93"/>
    </row>
    <row r="24" spans="1:16" ht="43.5" customHeight="1" x14ac:dyDescent="0.2">
      <c r="A24" s="95" t="s">
        <v>83</v>
      </c>
      <c r="B24" s="96"/>
      <c r="C24" s="96"/>
      <c r="D24" s="96"/>
      <c r="E24" s="97"/>
      <c r="F24" s="91"/>
      <c r="G24" s="91">
        <v>1</v>
      </c>
      <c r="H24" s="92">
        <f t="shared" si="0"/>
        <v>0</v>
      </c>
      <c r="I24" s="93"/>
      <c r="J24" s="93"/>
      <c r="K24" s="93"/>
      <c r="L24" s="93"/>
      <c r="M24" s="93"/>
      <c r="N24" s="93"/>
      <c r="O24" s="93"/>
      <c r="P24" s="93"/>
    </row>
    <row r="25" spans="1:16" ht="41.25" customHeight="1" x14ac:dyDescent="0.2">
      <c r="A25" s="95" t="s">
        <v>84</v>
      </c>
      <c r="B25" s="96"/>
      <c r="C25" s="96"/>
      <c r="D25" s="96"/>
      <c r="E25" s="97"/>
      <c r="F25" s="98"/>
      <c r="G25" s="91">
        <v>2</v>
      </c>
      <c r="H25" s="92">
        <f t="shared" si="0"/>
        <v>0</v>
      </c>
      <c r="I25" s="93"/>
      <c r="J25" s="93" t="s">
        <v>85</v>
      </c>
      <c r="K25" s="93"/>
      <c r="L25" s="93"/>
      <c r="M25" s="93"/>
      <c r="N25" s="93"/>
      <c r="O25" s="93"/>
      <c r="P25" s="93"/>
    </row>
    <row r="26" spans="1:16" ht="16.5" customHeight="1" thickBot="1" x14ac:dyDescent="0.3">
      <c r="A26" s="21"/>
      <c r="B26" s="21"/>
      <c r="C26" s="21"/>
      <c r="D26" s="21"/>
      <c r="E26" s="21"/>
      <c r="F26" s="21"/>
      <c r="G26" s="99" t="s">
        <v>86</v>
      </c>
      <c r="H26" s="100">
        <f>SUM(H20:H25)</f>
        <v>0</v>
      </c>
      <c r="I26" s="21"/>
      <c r="J26" s="21"/>
      <c r="K26" s="21"/>
      <c r="L26" s="21"/>
      <c r="M26" s="21"/>
      <c r="N26" s="21"/>
      <c r="O26" s="21"/>
      <c r="P26" s="21"/>
    </row>
    <row r="27" spans="1:16" ht="15" x14ac:dyDescent="0.2">
      <c r="A27" s="101" t="s">
        <v>87</v>
      </c>
      <c r="B27" s="101"/>
      <c r="C27" s="101"/>
      <c r="D27" s="101"/>
      <c r="E27" s="10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ht="15" x14ac:dyDescent="0.2">
      <c r="A29" s="102" t="s">
        <v>88</v>
      </c>
      <c r="B29" s="102"/>
      <c r="C29" s="102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</sheetData>
  <protectedRanges>
    <protectedRange sqref="B6:E6" name="Name_1"/>
    <protectedRange sqref="F20:F24" name="Points_1_1_1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2:E12"/>
    <mergeCell ref="A13:E13"/>
    <mergeCell ref="A14:E14"/>
    <mergeCell ref="A15:E15"/>
    <mergeCell ref="A16:E16"/>
    <mergeCell ref="A17:E17"/>
    <mergeCell ref="A1:H1"/>
    <mergeCell ref="A2:H2"/>
    <mergeCell ref="B4:E4"/>
    <mergeCell ref="B6:E6"/>
    <mergeCell ref="A8:H9"/>
    <mergeCell ref="A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:I2"/>
    </sheetView>
  </sheetViews>
  <sheetFormatPr defaultRowHeight="15" x14ac:dyDescent="0.2"/>
  <cols>
    <col min="1" max="1" width="55" style="12" customWidth="1"/>
    <col min="2" max="4" width="9.140625" style="12"/>
    <col min="5" max="5" width="9.140625" style="12" customWidth="1"/>
    <col min="6" max="6" width="9.140625" style="52" customWidth="1"/>
    <col min="7" max="7" width="9.140625" style="43" customWidth="1"/>
    <col min="8" max="8" width="16.42578125" style="12" customWidth="1"/>
    <col min="9" max="9" width="17.5703125" style="12" bestFit="1" customWidth="1"/>
    <col min="10" max="257" width="9.140625" style="12"/>
    <col min="258" max="258" width="41.7109375" style="12" customWidth="1"/>
    <col min="259" max="264" width="9.140625" style="12"/>
    <col min="265" max="265" width="17.5703125" style="12" bestFit="1" customWidth="1"/>
    <col min="266" max="513" width="9.140625" style="12"/>
    <col min="514" max="514" width="41.7109375" style="12" customWidth="1"/>
    <col min="515" max="520" width="9.140625" style="12"/>
    <col min="521" max="521" width="17.5703125" style="12" bestFit="1" customWidth="1"/>
    <col min="522" max="769" width="9.140625" style="12"/>
    <col min="770" max="770" width="41.7109375" style="12" customWidth="1"/>
    <col min="771" max="776" width="9.140625" style="12"/>
    <col min="777" max="777" width="17.5703125" style="12" bestFit="1" customWidth="1"/>
    <col min="778" max="1025" width="9.140625" style="12"/>
    <col min="1026" max="1026" width="41.7109375" style="12" customWidth="1"/>
    <col min="1027" max="1032" width="9.140625" style="12"/>
    <col min="1033" max="1033" width="17.5703125" style="12" bestFit="1" customWidth="1"/>
    <col min="1034" max="1281" width="9.140625" style="12"/>
    <col min="1282" max="1282" width="41.7109375" style="12" customWidth="1"/>
    <col min="1283" max="1288" width="9.140625" style="12"/>
    <col min="1289" max="1289" width="17.5703125" style="12" bestFit="1" customWidth="1"/>
    <col min="1290" max="1537" width="9.140625" style="12"/>
    <col min="1538" max="1538" width="41.7109375" style="12" customWidth="1"/>
    <col min="1539" max="1544" width="9.140625" style="12"/>
    <col min="1545" max="1545" width="17.5703125" style="12" bestFit="1" customWidth="1"/>
    <col min="1546" max="1793" width="9.140625" style="12"/>
    <col min="1794" max="1794" width="41.7109375" style="12" customWidth="1"/>
    <col min="1795" max="1800" width="9.140625" style="12"/>
    <col min="1801" max="1801" width="17.5703125" style="12" bestFit="1" customWidth="1"/>
    <col min="1802" max="2049" width="9.140625" style="12"/>
    <col min="2050" max="2050" width="41.7109375" style="12" customWidth="1"/>
    <col min="2051" max="2056" width="9.140625" style="12"/>
    <col min="2057" max="2057" width="17.5703125" style="12" bestFit="1" customWidth="1"/>
    <col min="2058" max="2305" width="9.140625" style="12"/>
    <col min="2306" max="2306" width="41.7109375" style="12" customWidth="1"/>
    <col min="2307" max="2312" width="9.140625" style="12"/>
    <col min="2313" max="2313" width="17.5703125" style="12" bestFit="1" customWidth="1"/>
    <col min="2314" max="2561" width="9.140625" style="12"/>
    <col min="2562" max="2562" width="41.7109375" style="12" customWidth="1"/>
    <col min="2563" max="2568" width="9.140625" style="12"/>
    <col min="2569" max="2569" width="17.5703125" style="12" bestFit="1" customWidth="1"/>
    <col min="2570" max="2817" width="9.140625" style="12"/>
    <col min="2818" max="2818" width="41.7109375" style="12" customWidth="1"/>
    <col min="2819" max="2824" width="9.140625" style="12"/>
    <col min="2825" max="2825" width="17.5703125" style="12" bestFit="1" customWidth="1"/>
    <col min="2826" max="3073" width="9.140625" style="12"/>
    <col min="3074" max="3074" width="41.7109375" style="12" customWidth="1"/>
    <col min="3075" max="3080" width="9.140625" style="12"/>
    <col min="3081" max="3081" width="17.5703125" style="12" bestFit="1" customWidth="1"/>
    <col min="3082" max="3329" width="9.140625" style="12"/>
    <col min="3330" max="3330" width="41.7109375" style="12" customWidth="1"/>
    <col min="3331" max="3336" width="9.140625" style="12"/>
    <col min="3337" max="3337" width="17.5703125" style="12" bestFit="1" customWidth="1"/>
    <col min="3338" max="3585" width="9.140625" style="12"/>
    <col min="3586" max="3586" width="41.7109375" style="12" customWidth="1"/>
    <col min="3587" max="3592" width="9.140625" style="12"/>
    <col min="3593" max="3593" width="17.5703125" style="12" bestFit="1" customWidth="1"/>
    <col min="3594" max="3841" width="9.140625" style="12"/>
    <col min="3842" max="3842" width="41.7109375" style="12" customWidth="1"/>
    <col min="3843" max="3848" width="9.140625" style="12"/>
    <col min="3849" max="3849" width="17.5703125" style="12" bestFit="1" customWidth="1"/>
    <col min="3850" max="4097" width="9.140625" style="12"/>
    <col min="4098" max="4098" width="41.7109375" style="12" customWidth="1"/>
    <col min="4099" max="4104" width="9.140625" style="12"/>
    <col min="4105" max="4105" width="17.5703125" style="12" bestFit="1" customWidth="1"/>
    <col min="4106" max="4353" width="9.140625" style="12"/>
    <col min="4354" max="4354" width="41.7109375" style="12" customWidth="1"/>
    <col min="4355" max="4360" width="9.140625" style="12"/>
    <col min="4361" max="4361" width="17.5703125" style="12" bestFit="1" customWidth="1"/>
    <col min="4362" max="4609" width="9.140625" style="12"/>
    <col min="4610" max="4610" width="41.7109375" style="12" customWidth="1"/>
    <col min="4611" max="4616" width="9.140625" style="12"/>
    <col min="4617" max="4617" width="17.5703125" style="12" bestFit="1" customWidth="1"/>
    <col min="4618" max="4865" width="9.140625" style="12"/>
    <col min="4866" max="4866" width="41.7109375" style="12" customWidth="1"/>
    <col min="4867" max="4872" width="9.140625" style="12"/>
    <col min="4873" max="4873" width="17.5703125" style="12" bestFit="1" customWidth="1"/>
    <col min="4874" max="5121" width="9.140625" style="12"/>
    <col min="5122" max="5122" width="41.7109375" style="12" customWidth="1"/>
    <col min="5123" max="5128" width="9.140625" style="12"/>
    <col min="5129" max="5129" width="17.5703125" style="12" bestFit="1" customWidth="1"/>
    <col min="5130" max="5377" width="9.140625" style="12"/>
    <col min="5378" max="5378" width="41.7109375" style="12" customWidth="1"/>
    <col min="5379" max="5384" width="9.140625" style="12"/>
    <col min="5385" max="5385" width="17.5703125" style="12" bestFit="1" customWidth="1"/>
    <col min="5386" max="5633" width="9.140625" style="12"/>
    <col min="5634" max="5634" width="41.7109375" style="12" customWidth="1"/>
    <col min="5635" max="5640" width="9.140625" style="12"/>
    <col min="5641" max="5641" width="17.5703125" style="12" bestFit="1" customWidth="1"/>
    <col min="5642" max="5889" width="9.140625" style="12"/>
    <col min="5890" max="5890" width="41.7109375" style="12" customWidth="1"/>
    <col min="5891" max="5896" width="9.140625" style="12"/>
    <col min="5897" max="5897" width="17.5703125" style="12" bestFit="1" customWidth="1"/>
    <col min="5898" max="6145" width="9.140625" style="12"/>
    <col min="6146" max="6146" width="41.7109375" style="12" customWidth="1"/>
    <col min="6147" max="6152" width="9.140625" style="12"/>
    <col min="6153" max="6153" width="17.5703125" style="12" bestFit="1" customWidth="1"/>
    <col min="6154" max="6401" width="9.140625" style="12"/>
    <col min="6402" max="6402" width="41.7109375" style="12" customWidth="1"/>
    <col min="6403" max="6408" width="9.140625" style="12"/>
    <col min="6409" max="6409" width="17.5703125" style="12" bestFit="1" customWidth="1"/>
    <col min="6410" max="6657" width="9.140625" style="12"/>
    <col min="6658" max="6658" width="41.7109375" style="12" customWidth="1"/>
    <col min="6659" max="6664" width="9.140625" style="12"/>
    <col min="6665" max="6665" width="17.5703125" style="12" bestFit="1" customWidth="1"/>
    <col min="6666" max="6913" width="9.140625" style="12"/>
    <col min="6914" max="6914" width="41.7109375" style="12" customWidth="1"/>
    <col min="6915" max="6920" width="9.140625" style="12"/>
    <col min="6921" max="6921" width="17.5703125" style="12" bestFit="1" customWidth="1"/>
    <col min="6922" max="7169" width="9.140625" style="12"/>
    <col min="7170" max="7170" width="41.7109375" style="12" customWidth="1"/>
    <col min="7171" max="7176" width="9.140625" style="12"/>
    <col min="7177" max="7177" width="17.5703125" style="12" bestFit="1" customWidth="1"/>
    <col min="7178" max="7425" width="9.140625" style="12"/>
    <col min="7426" max="7426" width="41.7109375" style="12" customWidth="1"/>
    <col min="7427" max="7432" width="9.140625" style="12"/>
    <col min="7433" max="7433" width="17.5703125" style="12" bestFit="1" customWidth="1"/>
    <col min="7434" max="7681" width="9.140625" style="12"/>
    <col min="7682" max="7682" width="41.7109375" style="12" customWidth="1"/>
    <col min="7683" max="7688" width="9.140625" style="12"/>
    <col min="7689" max="7689" width="17.5703125" style="12" bestFit="1" customWidth="1"/>
    <col min="7690" max="7937" width="9.140625" style="12"/>
    <col min="7938" max="7938" width="41.7109375" style="12" customWidth="1"/>
    <col min="7939" max="7944" width="9.140625" style="12"/>
    <col min="7945" max="7945" width="17.5703125" style="12" bestFit="1" customWidth="1"/>
    <col min="7946" max="8193" width="9.140625" style="12"/>
    <col min="8194" max="8194" width="41.7109375" style="12" customWidth="1"/>
    <col min="8195" max="8200" width="9.140625" style="12"/>
    <col min="8201" max="8201" width="17.5703125" style="12" bestFit="1" customWidth="1"/>
    <col min="8202" max="8449" width="9.140625" style="12"/>
    <col min="8450" max="8450" width="41.7109375" style="12" customWidth="1"/>
    <col min="8451" max="8456" width="9.140625" style="12"/>
    <col min="8457" max="8457" width="17.5703125" style="12" bestFit="1" customWidth="1"/>
    <col min="8458" max="8705" width="9.140625" style="12"/>
    <col min="8706" max="8706" width="41.7109375" style="12" customWidth="1"/>
    <col min="8707" max="8712" width="9.140625" style="12"/>
    <col min="8713" max="8713" width="17.5703125" style="12" bestFit="1" customWidth="1"/>
    <col min="8714" max="8961" width="9.140625" style="12"/>
    <col min="8962" max="8962" width="41.7109375" style="12" customWidth="1"/>
    <col min="8963" max="8968" width="9.140625" style="12"/>
    <col min="8969" max="8969" width="17.5703125" style="12" bestFit="1" customWidth="1"/>
    <col min="8970" max="9217" width="9.140625" style="12"/>
    <col min="9218" max="9218" width="41.7109375" style="12" customWidth="1"/>
    <col min="9219" max="9224" width="9.140625" style="12"/>
    <col min="9225" max="9225" width="17.5703125" style="12" bestFit="1" customWidth="1"/>
    <col min="9226" max="9473" width="9.140625" style="12"/>
    <col min="9474" max="9474" width="41.7109375" style="12" customWidth="1"/>
    <col min="9475" max="9480" width="9.140625" style="12"/>
    <col min="9481" max="9481" width="17.5703125" style="12" bestFit="1" customWidth="1"/>
    <col min="9482" max="9729" width="9.140625" style="12"/>
    <col min="9730" max="9730" width="41.7109375" style="12" customWidth="1"/>
    <col min="9731" max="9736" width="9.140625" style="12"/>
    <col min="9737" max="9737" width="17.5703125" style="12" bestFit="1" customWidth="1"/>
    <col min="9738" max="9985" width="9.140625" style="12"/>
    <col min="9986" max="9986" width="41.7109375" style="12" customWidth="1"/>
    <col min="9987" max="9992" width="9.140625" style="12"/>
    <col min="9993" max="9993" width="17.5703125" style="12" bestFit="1" customWidth="1"/>
    <col min="9994" max="10241" width="9.140625" style="12"/>
    <col min="10242" max="10242" width="41.7109375" style="12" customWidth="1"/>
    <col min="10243" max="10248" width="9.140625" style="12"/>
    <col min="10249" max="10249" width="17.5703125" style="12" bestFit="1" customWidth="1"/>
    <col min="10250" max="10497" width="9.140625" style="12"/>
    <col min="10498" max="10498" width="41.7109375" style="12" customWidth="1"/>
    <col min="10499" max="10504" width="9.140625" style="12"/>
    <col min="10505" max="10505" width="17.5703125" style="12" bestFit="1" customWidth="1"/>
    <col min="10506" max="10753" width="9.140625" style="12"/>
    <col min="10754" max="10754" width="41.7109375" style="12" customWidth="1"/>
    <col min="10755" max="10760" width="9.140625" style="12"/>
    <col min="10761" max="10761" width="17.5703125" style="12" bestFit="1" customWidth="1"/>
    <col min="10762" max="11009" width="9.140625" style="12"/>
    <col min="11010" max="11010" width="41.7109375" style="12" customWidth="1"/>
    <col min="11011" max="11016" width="9.140625" style="12"/>
    <col min="11017" max="11017" width="17.5703125" style="12" bestFit="1" customWidth="1"/>
    <col min="11018" max="11265" width="9.140625" style="12"/>
    <col min="11266" max="11266" width="41.7109375" style="12" customWidth="1"/>
    <col min="11267" max="11272" width="9.140625" style="12"/>
    <col min="11273" max="11273" width="17.5703125" style="12" bestFit="1" customWidth="1"/>
    <col min="11274" max="11521" width="9.140625" style="12"/>
    <col min="11522" max="11522" width="41.7109375" style="12" customWidth="1"/>
    <col min="11523" max="11528" width="9.140625" style="12"/>
    <col min="11529" max="11529" width="17.5703125" style="12" bestFit="1" customWidth="1"/>
    <col min="11530" max="11777" width="9.140625" style="12"/>
    <col min="11778" max="11778" width="41.7109375" style="12" customWidth="1"/>
    <col min="11779" max="11784" width="9.140625" style="12"/>
    <col min="11785" max="11785" width="17.5703125" style="12" bestFit="1" customWidth="1"/>
    <col min="11786" max="12033" width="9.140625" style="12"/>
    <col min="12034" max="12034" width="41.7109375" style="12" customWidth="1"/>
    <col min="12035" max="12040" width="9.140625" style="12"/>
    <col min="12041" max="12041" width="17.5703125" style="12" bestFit="1" customWidth="1"/>
    <col min="12042" max="12289" width="9.140625" style="12"/>
    <col min="12290" max="12290" width="41.7109375" style="12" customWidth="1"/>
    <col min="12291" max="12296" width="9.140625" style="12"/>
    <col min="12297" max="12297" width="17.5703125" style="12" bestFit="1" customWidth="1"/>
    <col min="12298" max="12545" width="9.140625" style="12"/>
    <col min="12546" max="12546" width="41.7109375" style="12" customWidth="1"/>
    <col min="12547" max="12552" width="9.140625" style="12"/>
    <col min="12553" max="12553" width="17.5703125" style="12" bestFit="1" customWidth="1"/>
    <col min="12554" max="12801" width="9.140625" style="12"/>
    <col min="12802" max="12802" width="41.7109375" style="12" customWidth="1"/>
    <col min="12803" max="12808" width="9.140625" style="12"/>
    <col min="12809" max="12809" width="17.5703125" style="12" bestFit="1" customWidth="1"/>
    <col min="12810" max="13057" width="9.140625" style="12"/>
    <col min="13058" max="13058" width="41.7109375" style="12" customWidth="1"/>
    <col min="13059" max="13064" width="9.140625" style="12"/>
    <col min="13065" max="13065" width="17.5703125" style="12" bestFit="1" customWidth="1"/>
    <col min="13066" max="13313" width="9.140625" style="12"/>
    <col min="13314" max="13314" width="41.7109375" style="12" customWidth="1"/>
    <col min="13315" max="13320" width="9.140625" style="12"/>
    <col min="13321" max="13321" width="17.5703125" style="12" bestFit="1" customWidth="1"/>
    <col min="13322" max="13569" width="9.140625" style="12"/>
    <col min="13570" max="13570" width="41.7109375" style="12" customWidth="1"/>
    <col min="13571" max="13576" width="9.140625" style="12"/>
    <col min="13577" max="13577" width="17.5703125" style="12" bestFit="1" customWidth="1"/>
    <col min="13578" max="13825" width="9.140625" style="12"/>
    <col min="13826" max="13826" width="41.7109375" style="12" customWidth="1"/>
    <col min="13827" max="13832" width="9.140625" style="12"/>
    <col min="13833" max="13833" width="17.5703125" style="12" bestFit="1" customWidth="1"/>
    <col min="13834" max="14081" width="9.140625" style="12"/>
    <col min="14082" max="14082" width="41.7109375" style="12" customWidth="1"/>
    <col min="14083" max="14088" width="9.140625" style="12"/>
    <col min="14089" max="14089" width="17.5703125" style="12" bestFit="1" customWidth="1"/>
    <col min="14090" max="14337" width="9.140625" style="12"/>
    <col min="14338" max="14338" width="41.7109375" style="12" customWidth="1"/>
    <col min="14339" max="14344" width="9.140625" style="12"/>
    <col min="14345" max="14345" width="17.5703125" style="12" bestFit="1" customWidth="1"/>
    <col min="14346" max="14593" width="9.140625" style="12"/>
    <col min="14594" max="14594" width="41.7109375" style="12" customWidth="1"/>
    <col min="14595" max="14600" width="9.140625" style="12"/>
    <col min="14601" max="14601" width="17.5703125" style="12" bestFit="1" customWidth="1"/>
    <col min="14602" max="14849" width="9.140625" style="12"/>
    <col min="14850" max="14850" width="41.7109375" style="12" customWidth="1"/>
    <col min="14851" max="14856" width="9.140625" style="12"/>
    <col min="14857" max="14857" width="17.5703125" style="12" bestFit="1" customWidth="1"/>
    <col min="14858" max="15105" width="9.140625" style="12"/>
    <col min="15106" max="15106" width="41.7109375" style="12" customWidth="1"/>
    <col min="15107" max="15112" width="9.140625" style="12"/>
    <col min="15113" max="15113" width="17.5703125" style="12" bestFit="1" customWidth="1"/>
    <col min="15114" max="15361" width="9.140625" style="12"/>
    <col min="15362" max="15362" width="41.7109375" style="12" customWidth="1"/>
    <col min="15363" max="15368" width="9.140625" style="12"/>
    <col min="15369" max="15369" width="17.5703125" style="12" bestFit="1" customWidth="1"/>
    <col min="15370" max="15617" width="9.140625" style="12"/>
    <col min="15618" max="15618" width="41.7109375" style="12" customWidth="1"/>
    <col min="15619" max="15624" width="9.140625" style="12"/>
    <col min="15625" max="15625" width="17.5703125" style="12" bestFit="1" customWidth="1"/>
    <col min="15626" max="15873" width="9.140625" style="12"/>
    <col min="15874" max="15874" width="41.7109375" style="12" customWidth="1"/>
    <col min="15875" max="15880" width="9.140625" style="12"/>
    <col min="15881" max="15881" width="17.5703125" style="12" bestFit="1" customWidth="1"/>
    <col min="15882" max="16129" width="9.140625" style="12"/>
    <col min="16130" max="16130" width="41.7109375" style="12" customWidth="1"/>
    <col min="16131" max="16136" width="9.140625" style="12"/>
    <col min="16137" max="16137" width="17.5703125" style="12" bestFit="1" customWidth="1"/>
    <col min="16138" max="16384" width="9.140625" style="12"/>
  </cols>
  <sheetData>
    <row r="1" spans="1:9" ht="15.7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</row>
    <row r="2" spans="1:9" ht="45.75" customHeight="1" x14ac:dyDescent="0.2">
      <c r="A2" s="63" t="str">
        <f>'RFP Responses'!A1</f>
        <v>RFQ730-17074 For Continuing Architectural and Engineering Services</v>
      </c>
      <c r="B2" s="64"/>
      <c r="C2" s="64"/>
      <c r="D2" s="64"/>
      <c r="E2" s="64"/>
      <c r="F2" s="64"/>
      <c r="G2" s="64"/>
      <c r="H2" s="64"/>
      <c r="I2" s="64"/>
    </row>
    <row r="3" spans="1:9" ht="15.75" thickBot="1" x14ac:dyDescent="0.25">
      <c r="I3" s="13"/>
    </row>
    <row r="4" spans="1:9" s="17" customFormat="1" ht="105.75" customHeight="1" thickTop="1" thickBot="1" x14ac:dyDescent="0.25">
      <c r="A4" s="14" t="s">
        <v>5</v>
      </c>
      <c r="B4" s="15" t="s">
        <v>48</v>
      </c>
      <c r="C4" s="15" t="s">
        <v>49</v>
      </c>
      <c r="D4" s="15" t="s">
        <v>50</v>
      </c>
      <c r="E4" s="15" t="s">
        <v>51</v>
      </c>
      <c r="F4" s="53" t="s">
        <v>52</v>
      </c>
      <c r="G4" s="44" t="s">
        <v>53</v>
      </c>
      <c r="H4" s="16" t="s">
        <v>10</v>
      </c>
      <c r="I4" s="16" t="s">
        <v>6</v>
      </c>
    </row>
    <row r="5" spans="1:9" s="17" customFormat="1" ht="16.5" thickTop="1" x14ac:dyDescent="0.2">
      <c r="A5" s="18" t="str">
        <f>'RFP Responses'!A4</f>
        <v>Astelle, LLC</v>
      </c>
      <c r="B5" s="28">
        <v>33.6</v>
      </c>
      <c r="C5" s="28">
        <v>28</v>
      </c>
      <c r="D5" s="28">
        <v>4.5</v>
      </c>
      <c r="E5" s="34">
        <v>3</v>
      </c>
      <c r="F5" s="54">
        <v>4.5</v>
      </c>
      <c r="G5" s="45">
        <v>10</v>
      </c>
      <c r="H5" s="36">
        <f>B5+C5+D5+E5+F5</f>
        <v>73.599999999999994</v>
      </c>
      <c r="I5" s="19">
        <f t="shared" ref="I5:I42" si="0">SUM(B5:G5)</f>
        <v>83.6</v>
      </c>
    </row>
    <row r="6" spans="1:9" x14ac:dyDescent="0.2">
      <c r="A6" s="18" t="str">
        <f>'RFP Responses'!A5</f>
        <v>AT3 + RDC Architects**</v>
      </c>
      <c r="B6" s="28">
        <v>28</v>
      </c>
      <c r="C6" s="28">
        <v>17.5</v>
      </c>
      <c r="D6" s="28">
        <v>2.5</v>
      </c>
      <c r="E6" s="33">
        <v>4</v>
      </c>
      <c r="F6" s="54">
        <v>3.2</v>
      </c>
      <c r="G6" s="45">
        <v>10</v>
      </c>
      <c r="H6" s="36">
        <f t="shared" ref="H6:H42" si="1">B6+C6+D6+E6+F6</f>
        <v>55.2</v>
      </c>
      <c r="I6" s="19">
        <f t="shared" si="0"/>
        <v>65.2</v>
      </c>
    </row>
    <row r="7" spans="1:9" x14ac:dyDescent="0.2">
      <c r="A7" s="18" t="str">
        <f>'RFP Responses'!A6</f>
        <v>Atkins North America, Inc</v>
      </c>
      <c r="B7" s="28">
        <v>34.4</v>
      </c>
      <c r="C7" s="28">
        <v>28</v>
      </c>
      <c r="D7" s="28">
        <v>4</v>
      </c>
      <c r="E7" s="33">
        <v>3</v>
      </c>
      <c r="F7" s="54">
        <v>3.5</v>
      </c>
      <c r="G7" s="45">
        <v>10</v>
      </c>
      <c r="H7" s="36">
        <f t="shared" si="1"/>
        <v>72.900000000000006</v>
      </c>
      <c r="I7" s="19">
        <f t="shared" si="0"/>
        <v>82.9</v>
      </c>
    </row>
    <row r="8" spans="1:9" x14ac:dyDescent="0.2">
      <c r="A8" s="18" t="str">
        <f>'RFP Responses'!A7</f>
        <v>AUTOARCH Architects, LLC - HSP Compliant Form**</v>
      </c>
      <c r="B8" s="28">
        <v>32.799999999999997</v>
      </c>
      <c r="C8" s="28">
        <v>24.5</v>
      </c>
      <c r="D8" s="28">
        <v>3</v>
      </c>
      <c r="E8" s="33">
        <v>3</v>
      </c>
      <c r="F8" s="54">
        <v>4.2</v>
      </c>
      <c r="G8" s="45">
        <v>10</v>
      </c>
      <c r="H8" s="36">
        <f t="shared" si="1"/>
        <v>67.5</v>
      </c>
      <c r="I8" s="19">
        <f t="shared" si="0"/>
        <v>77.5</v>
      </c>
    </row>
    <row r="9" spans="1:9" x14ac:dyDescent="0.2">
      <c r="A9" s="18" t="str">
        <f>'RFP Responses'!A8</f>
        <v xml:space="preserve">Bureau Veritas North America </v>
      </c>
      <c r="B9" s="28">
        <v>8</v>
      </c>
      <c r="C9" s="28">
        <v>7</v>
      </c>
      <c r="D9" s="28">
        <v>1</v>
      </c>
      <c r="E9" s="33">
        <v>1</v>
      </c>
      <c r="F9" s="54">
        <v>1</v>
      </c>
      <c r="G9" s="45">
        <v>9.7200000000000006</v>
      </c>
      <c r="H9" s="36">
        <f t="shared" si="1"/>
        <v>18</v>
      </c>
      <c r="I9" s="19">
        <f t="shared" si="0"/>
        <v>27.72</v>
      </c>
    </row>
    <row r="10" spans="1:9" x14ac:dyDescent="0.2">
      <c r="A10" s="18" t="str">
        <f>'RFP Responses'!A9</f>
        <v>CDI-Infrastructure</v>
      </c>
      <c r="B10" s="28">
        <v>24</v>
      </c>
      <c r="C10" s="28">
        <v>21</v>
      </c>
      <c r="D10" s="28">
        <v>3</v>
      </c>
      <c r="E10" s="33">
        <v>3</v>
      </c>
      <c r="F10" s="54">
        <v>3</v>
      </c>
      <c r="G10" s="45">
        <v>10</v>
      </c>
      <c r="H10" s="36">
        <f t="shared" si="1"/>
        <v>54</v>
      </c>
      <c r="I10" s="19">
        <f t="shared" si="0"/>
        <v>64</v>
      </c>
    </row>
    <row r="11" spans="1:9" x14ac:dyDescent="0.2">
      <c r="A11" s="18" t="str">
        <f>'RFP Responses'!A10</f>
        <v>Civil Concepts, Inc.**</v>
      </c>
      <c r="B11" s="28">
        <v>16</v>
      </c>
      <c r="C11" s="28">
        <v>14</v>
      </c>
      <c r="D11" s="28">
        <v>2</v>
      </c>
      <c r="E11" s="33">
        <v>3</v>
      </c>
      <c r="F11" s="54">
        <v>2</v>
      </c>
      <c r="G11" s="45">
        <v>9.7200000000000006</v>
      </c>
      <c r="H11" s="36">
        <f t="shared" si="1"/>
        <v>37</v>
      </c>
      <c r="I11" s="19">
        <f t="shared" si="0"/>
        <v>46.72</v>
      </c>
    </row>
    <row r="12" spans="1:9" x14ac:dyDescent="0.2">
      <c r="A12" s="18" t="str">
        <f>'RFP Responses'!A11</f>
        <v>Collaborate Arch, LLC**</v>
      </c>
      <c r="B12" s="28">
        <v>24</v>
      </c>
      <c r="C12" s="28">
        <v>21</v>
      </c>
      <c r="D12" s="28">
        <v>2</v>
      </c>
      <c r="E12" s="33">
        <v>3</v>
      </c>
      <c r="F12" s="54">
        <v>3</v>
      </c>
      <c r="G12" s="45">
        <v>10</v>
      </c>
      <c r="H12" s="36">
        <f t="shared" si="1"/>
        <v>53</v>
      </c>
      <c r="I12" s="19">
        <f t="shared" si="0"/>
        <v>63</v>
      </c>
    </row>
    <row r="13" spans="1:9" x14ac:dyDescent="0.2">
      <c r="A13" s="18" t="str">
        <f>'RFP Responses'!A12</f>
        <v>Courtney Harper+Partners**</v>
      </c>
      <c r="B13" s="28">
        <v>36</v>
      </c>
      <c r="C13" s="28">
        <v>35</v>
      </c>
      <c r="D13" s="28">
        <v>5</v>
      </c>
      <c r="E13" s="33">
        <v>3</v>
      </c>
      <c r="F13" s="54">
        <v>4.5</v>
      </c>
      <c r="G13" s="45">
        <v>10</v>
      </c>
      <c r="H13" s="36">
        <f t="shared" si="1"/>
        <v>83.5</v>
      </c>
      <c r="I13" s="19">
        <f t="shared" si="0"/>
        <v>93.5</v>
      </c>
    </row>
    <row r="14" spans="1:9" x14ac:dyDescent="0.2">
      <c r="A14" s="18" t="str">
        <f>'RFP Responses'!A13</f>
        <v>Diversified Group</v>
      </c>
      <c r="B14" s="28">
        <v>16</v>
      </c>
      <c r="C14" s="28">
        <v>14</v>
      </c>
      <c r="D14" s="28">
        <v>2</v>
      </c>
      <c r="E14" s="33">
        <v>3</v>
      </c>
      <c r="F14" s="54">
        <v>2.5</v>
      </c>
      <c r="G14" s="45">
        <v>10</v>
      </c>
      <c r="H14" s="36">
        <f t="shared" si="1"/>
        <v>37.5</v>
      </c>
      <c r="I14" s="19">
        <f t="shared" si="0"/>
        <v>47.5</v>
      </c>
    </row>
    <row r="15" spans="1:9" x14ac:dyDescent="0.2">
      <c r="A15" s="18" t="str">
        <f>'RFP Responses'!A14</f>
        <v>DLR Group Inc. of Texas</v>
      </c>
      <c r="B15" s="28">
        <v>24</v>
      </c>
      <c r="C15" s="28">
        <v>28</v>
      </c>
      <c r="D15" s="28">
        <v>2</v>
      </c>
      <c r="E15" s="33">
        <v>3</v>
      </c>
      <c r="F15" s="54">
        <v>3.5</v>
      </c>
      <c r="G15" s="45">
        <v>8.92</v>
      </c>
      <c r="H15" s="36">
        <f t="shared" si="1"/>
        <v>60.5</v>
      </c>
      <c r="I15" s="19">
        <f t="shared" si="0"/>
        <v>69.42</v>
      </c>
    </row>
    <row r="16" spans="1:9" x14ac:dyDescent="0.2">
      <c r="A16" s="18" t="str">
        <f>'RFP Responses'!A15</f>
        <v>English + Associates Architects, Inc</v>
      </c>
      <c r="B16" s="28">
        <v>28</v>
      </c>
      <c r="C16" s="28">
        <v>28</v>
      </c>
      <c r="D16" s="28">
        <v>3.5</v>
      </c>
      <c r="E16" s="33">
        <v>2.5</v>
      </c>
      <c r="F16" s="54">
        <v>3</v>
      </c>
      <c r="G16" s="45">
        <v>10</v>
      </c>
      <c r="H16" s="36">
        <f t="shared" si="1"/>
        <v>65</v>
      </c>
      <c r="I16" s="19">
        <f t="shared" si="0"/>
        <v>75</v>
      </c>
    </row>
    <row r="17" spans="1:9" x14ac:dyDescent="0.2">
      <c r="A17" s="18" t="str">
        <f>'RFP Responses'!A16</f>
        <v>FKP Architects, Inc.</v>
      </c>
      <c r="B17" s="28">
        <v>33.6</v>
      </c>
      <c r="C17" s="28">
        <v>32.200000000000003</v>
      </c>
      <c r="D17" s="28">
        <v>3</v>
      </c>
      <c r="E17" s="33">
        <v>3</v>
      </c>
      <c r="F17" s="54">
        <v>4</v>
      </c>
      <c r="G17" s="45">
        <v>10</v>
      </c>
      <c r="H17" s="36">
        <f t="shared" si="1"/>
        <v>75.800000000000011</v>
      </c>
      <c r="I17" s="19">
        <f t="shared" si="0"/>
        <v>85.800000000000011</v>
      </c>
    </row>
    <row r="18" spans="1:9" x14ac:dyDescent="0.2">
      <c r="A18" s="18" t="str">
        <f>'RFP Responses'!A17</f>
        <v>Freese and Nichols, Inc.</v>
      </c>
      <c r="B18" s="28">
        <v>36</v>
      </c>
      <c r="C18" s="28">
        <v>31.5</v>
      </c>
      <c r="D18" s="28">
        <v>3</v>
      </c>
      <c r="E18" s="33">
        <v>3</v>
      </c>
      <c r="F18" s="54">
        <v>4</v>
      </c>
      <c r="G18" s="45">
        <v>10</v>
      </c>
      <c r="H18" s="36">
        <f t="shared" si="1"/>
        <v>77.5</v>
      </c>
      <c r="I18" s="19">
        <f t="shared" si="0"/>
        <v>87.5</v>
      </c>
    </row>
    <row r="19" spans="1:9" x14ac:dyDescent="0.2">
      <c r="A19" s="18" t="str">
        <f>'RFP Responses'!A18</f>
        <v>Gensler</v>
      </c>
      <c r="B19" s="28">
        <v>28</v>
      </c>
      <c r="C19" s="28">
        <v>24.5</v>
      </c>
      <c r="D19" s="28">
        <v>3.3</v>
      </c>
      <c r="E19" s="33">
        <v>3</v>
      </c>
      <c r="F19" s="54">
        <v>3.5</v>
      </c>
      <c r="G19" s="45">
        <v>10</v>
      </c>
      <c r="H19" s="36">
        <f t="shared" si="1"/>
        <v>62.3</v>
      </c>
      <c r="I19" s="19">
        <f t="shared" si="0"/>
        <v>72.3</v>
      </c>
    </row>
    <row r="20" spans="1:9" x14ac:dyDescent="0.2">
      <c r="A20" s="18" t="str">
        <f>'RFP Responses'!A19</f>
        <v>HarrisonKornberg Architects**</v>
      </c>
      <c r="B20" s="28">
        <v>35.200000000000003</v>
      </c>
      <c r="C20" s="28">
        <v>31.5</v>
      </c>
      <c r="D20" s="28">
        <v>3.5</v>
      </c>
      <c r="E20" s="33">
        <v>3</v>
      </c>
      <c r="F20" s="54">
        <v>4.25</v>
      </c>
      <c r="G20" s="45">
        <v>10</v>
      </c>
      <c r="H20" s="36">
        <f t="shared" si="1"/>
        <v>77.45</v>
      </c>
      <c r="I20" s="19">
        <f t="shared" si="0"/>
        <v>87.45</v>
      </c>
    </row>
    <row r="21" spans="1:9" x14ac:dyDescent="0.2">
      <c r="A21" s="18" t="str">
        <f>'RFP Responses'!A20</f>
        <v>Hawkins Architecture,  LLC</v>
      </c>
      <c r="B21" s="28">
        <v>28</v>
      </c>
      <c r="C21" s="28">
        <v>24.5</v>
      </c>
      <c r="D21" s="28">
        <v>3.5</v>
      </c>
      <c r="E21" s="33">
        <v>3</v>
      </c>
      <c r="F21" s="54">
        <v>4</v>
      </c>
      <c r="G21" s="45">
        <v>10</v>
      </c>
      <c r="H21" s="36">
        <f t="shared" si="1"/>
        <v>63</v>
      </c>
      <c r="I21" s="19">
        <f t="shared" si="0"/>
        <v>73</v>
      </c>
    </row>
    <row r="22" spans="1:9" x14ac:dyDescent="0.2">
      <c r="A22" s="18" t="str">
        <f>'RFP Responses'!A21</f>
        <v xml:space="preserve">HOK </v>
      </c>
      <c r="B22" s="28">
        <v>34</v>
      </c>
      <c r="C22" s="28">
        <v>31.5</v>
      </c>
      <c r="D22" s="28">
        <v>3.5</v>
      </c>
      <c r="E22" s="33">
        <v>3</v>
      </c>
      <c r="F22" s="54">
        <v>4</v>
      </c>
      <c r="G22" s="45">
        <v>10</v>
      </c>
      <c r="H22" s="36">
        <f t="shared" si="1"/>
        <v>76</v>
      </c>
      <c r="I22" s="19">
        <f t="shared" si="0"/>
        <v>86</v>
      </c>
    </row>
    <row r="23" spans="1:9" x14ac:dyDescent="0.2">
      <c r="A23" s="18" t="str">
        <f>'RFP Responses'!A22</f>
        <v>Huckabee</v>
      </c>
      <c r="B23" s="28">
        <v>28</v>
      </c>
      <c r="C23" s="28">
        <v>24.5</v>
      </c>
      <c r="D23" s="28">
        <v>3.5</v>
      </c>
      <c r="E23" s="33">
        <v>3</v>
      </c>
      <c r="F23" s="54">
        <v>4</v>
      </c>
      <c r="G23" s="45">
        <v>10</v>
      </c>
      <c r="H23" s="36">
        <f t="shared" si="1"/>
        <v>63</v>
      </c>
      <c r="I23" s="19">
        <f t="shared" si="0"/>
        <v>73</v>
      </c>
    </row>
    <row r="24" spans="1:9" x14ac:dyDescent="0.2">
      <c r="A24" s="18" t="str">
        <f>'RFP Responses'!A23</f>
        <v>Huitt-Zollars Inc.</v>
      </c>
      <c r="B24" s="28">
        <v>28</v>
      </c>
      <c r="C24" s="28">
        <v>24.5</v>
      </c>
      <c r="D24" s="28">
        <v>3.5</v>
      </c>
      <c r="E24" s="33">
        <v>3</v>
      </c>
      <c r="F24" s="54">
        <v>4</v>
      </c>
      <c r="G24" s="45">
        <v>10</v>
      </c>
      <c r="H24" s="36">
        <f t="shared" si="1"/>
        <v>63</v>
      </c>
      <c r="I24" s="19">
        <f t="shared" si="0"/>
        <v>73</v>
      </c>
    </row>
    <row r="25" spans="1:9" x14ac:dyDescent="0.2">
      <c r="A25" s="18" t="str">
        <f>'RFP Responses'!A24</f>
        <v>Johnson &amp; Pace Incorporated</v>
      </c>
      <c r="B25" s="28">
        <v>32</v>
      </c>
      <c r="C25" s="28">
        <v>28</v>
      </c>
      <c r="D25" s="28">
        <v>4.5</v>
      </c>
      <c r="E25" s="33">
        <v>3</v>
      </c>
      <c r="F25" s="54">
        <v>3.5</v>
      </c>
      <c r="G25" s="45">
        <v>8.1199999999999992</v>
      </c>
      <c r="H25" s="36">
        <f t="shared" si="1"/>
        <v>71</v>
      </c>
      <c r="I25" s="19">
        <f t="shared" si="0"/>
        <v>79.12</v>
      </c>
    </row>
    <row r="26" spans="1:9" x14ac:dyDescent="0.2">
      <c r="A26" s="18" t="str">
        <f>'RFP Responses'!A25</f>
        <v>Johnson, LLC</v>
      </c>
      <c r="B26" s="28">
        <v>32</v>
      </c>
      <c r="C26" s="28">
        <v>28</v>
      </c>
      <c r="D26" s="28">
        <v>3.5</v>
      </c>
      <c r="E26" s="33">
        <v>3</v>
      </c>
      <c r="F26" s="54">
        <v>3.5</v>
      </c>
      <c r="G26" s="45">
        <v>8.4</v>
      </c>
      <c r="H26" s="36">
        <f t="shared" si="1"/>
        <v>70</v>
      </c>
      <c r="I26" s="19">
        <f t="shared" si="0"/>
        <v>78.400000000000006</v>
      </c>
    </row>
    <row r="27" spans="1:9" x14ac:dyDescent="0.2">
      <c r="A27" s="18" t="str">
        <f>'RFP Responses'!A26</f>
        <v>LEAF Engineers</v>
      </c>
      <c r="B27" s="28">
        <v>16</v>
      </c>
      <c r="C27" s="28">
        <v>14</v>
      </c>
      <c r="D27" s="28">
        <v>2</v>
      </c>
      <c r="E27" s="33">
        <v>3</v>
      </c>
      <c r="F27" s="54">
        <v>2</v>
      </c>
      <c r="G27" s="45">
        <v>10</v>
      </c>
      <c r="H27" s="36">
        <f t="shared" si="1"/>
        <v>37</v>
      </c>
      <c r="I27" s="19">
        <f t="shared" si="0"/>
        <v>47</v>
      </c>
    </row>
    <row r="28" spans="1:9" x14ac:dyDescent="0.2">
      <c r="A28" s="18" t="str">
        <f>'RFP Responses'!A27</f>
        <v>Llewelyn-Davis sahnill</v>
      </c>
      <c r="B28" s="28">
        <v>16</v>
      </c>
      <c r="C28" s="28">
        <v>14</v>
      </c>
      <c r="D28" s="28">
        <v>2</v>
      </c>
      <c r="E28" s="33">
        <v>3</v>
      </c>
      <c r="F28" s="54">
        <v>2</v>
      </c>
      <c r="G28" s="45">
        <v>10</v>
      </c>
      <c r="H28" s="36">
        <f t="shared" si="1"/>
        <v>37</v>
      </c>
      <c r="I28" s="19">
        <f t="shared" si="0"/>
        <v>47</v>
      </c>
    </row>
    <row r="29" spans="1:9" x14ac:dyDescent="0.2">
      <c r="A29" s="18" t="str">
        <f>'RFP Responses'!A28</f>
        <v>OC + A Architects**</v>
      </c>
      <c r="B29" s="28">
        <v>34.4</v>
      </c>
      <c r="C29" s="28">
        <v>23.1</v>
      </c>
      <c r="D29" s="28">
        <v>3.4</v>
      </c>
      <c r="E29" s="33">
        <v>3</v>
      </c>
      <c r="F29" s="54">
        <v>4</v>
      </c>
      <c r="G29" s="45">
        <v>8.4</v>
      </c>
      <c r="H29" s="36">
        <f t="shared" si="1"/>
        <v>67.900000000000006</v>
      </c>
      <c r="I29" s="19">
        <f t="shared" si="0"/>
        <v>76.300000000000011</v>
      </c>
    </row>
    <row r="30" spans="1:9" x14ac:dyDescent="0.2">
      <c r="A30" s="18" t="str">
        <f>'RFP Responses'!A29</f>
        <v>PBK</v>
      </c>
      <c r="B30" s="28">
        <v>24</v>
      </c>
      <c r="C30" s="28">
        <v>21</v>
      </c>
      <c r="D30" s="28">
        <v>2.5</v>
      </c>
      <c r="E30" s="33">
        <v>3</v>
      </c>
      <c r="F30" s="54">
        <v>3</v>
      </c>
      <c r="G30" s="45">
        <v>10</v>
      </c>
      <c r="H30" s="36">
        <f t="shared" si="1"/>
        <v>53.5</v>
      </c>
      <c r="I30" s="19">
        <f t="shared" si="0"/>
        <v>63.5</v>
      </c>
    </row>
    <row r="31" spans="1:9" x14ac:dyDescent="0.2">
      <c r="A31" s="18" t="str">
        <f>'RFP Responses'!A30</f>
        <v>PDG Architects</v>
      </c>
      <c r="B31" s="28">
        <v>40</v>
      </c>
      <c r="C31" s="28">
        <v>28</v>
      </c>
      <c r="D31" s="28">
        <v>5</v>
      </c>
      <c r="E31" s="33">
        <v>3</v>
      </c>
      <c r="F31" s="54">
        <v>4.5</v>
      </c>
      <c r="G31" s="45">
        <v>10</v>
      </c>
      <c r="H31" s="36">
        <f t="shared" si="1"/>
        <v>80.5</v>
      </c>
      <c r="I31" s="19">
        <f t="shared" si="0"/>
        <v>90.5</v>
      </c>
    </row>
    <row r="32" spans="1:9" x14ac:dyDescent="0.2">
      <c r="A32" s="18" t="str">
        <f>'RFP Responses'!A31</f>
        <v>Pfluger Associates</v>
      </c>
      <c r="B32" s="28">
        <v>20</v>
      </c>
      <c r="C32" s="28">
        <v>21</v>
      </c>
      <c r="D32" s="28">
        <v>3</v>
      </c>
      <c r="E32" s="33">
        <v>3</v>
      </c>
      <c r="F32" s="54">
        <v>3.5</v>
      </c>
      <c r="G32" s="45">
        <v>8.4</v>
      </c>
      <c r="H32" s="36">
        <f t="shared" si="1"/>
        <v>50.5</v>
      </c>
      <c r="I32" s="19">
        <f t="shared" si="0"/>
        <v>58.9</v>
      </c>
    </row>
    <row r="33" spans="1:9" x14ac:dyDescent="0.2">
      <c r="A33" s="18" t="str">
        <f>'RFP Responses'!A32</f>
        <v>PGAL</v>
      </c>
      <c r="B33" s="28">
        <v>28</v>
      </c>
      <c r="C33" s="28">
        <v>28</v>
      </c>
      <c r="D33" s="28">
        <v>3.5</v>
      </c>
      <c r="E33" s="33">
        <v>3</v>
      </c>
      <c r="F33" s="54">
        <v>4.3</v>
      </c>
      <c r="G33" s="45">
        <v>10</v>
      </c>
      <c r="H33" s="36">
        <f t="shared" si="1"/>
        <v>66.8</v>
      </c>
      <c r="I33" s="19">
        <f t="shared" si="0"/>
        <v>76.8</v>
      </c>
    </row>
    <row r="34" spans="1:9" x14ac:dyDescent="0.2">
      <c r="A34" s="18" t="str">
        <f>'RFP Responses'!A33</f>
        <v>PhiloWilke Partnership</v>
      </c>
      <c r="B34" s="28">
        <v>20</v>
      </c>
      <c r="C34" s="28">
        <v>28</v>
      </c>
      <c r="D34" s="28">
        <v>3.5</v>
      </c>
      <c r="E34" s="33">
        <v>3</v>
      </c>
      <c r="F34" s="54">
        <v>3.5</v>
      </c>
      <c r="G34" s="45">
        <v>10</v>
      </c>
      <c r="H34" s="36">
        <f t="shared" si="1"/>
        <v>58</v>
      </c>
      <c r="I34" s="19">
        <f t="shared" si="0"/>
        <v>68</v>
      </c>
    </row>
    <row r="35" spans="1:9" x14ac:dyDescent="0.2">
      <c r="A35" s="18" t="str">
        <f>'RFP Responses'!A34</f>
        <v>Powers Brown Architecture of Texas</v>
      </c>
      <c r="B35" s="28">
        <v>36</v>
      </c>
      <c r="C35" s="28">
        <v>24.5</v>
      </c>
      <c r="D35" s="28">
        <v>4</v>
      </c>
      <c r="E35" s="33">
        <v>3</v>
      </c>
      <c r="F35" s="54">
        <v>3.5</v>
      </c>
      <c r="G35" s="45">
        <v>10</v>
      </c>
      <c r="H35" s="36">
        <f t="shared" si="1"/>
        <v>71</v>
      </c>
      <c r="I35" s="19">
        <f t="shared" si="0"/>
        <v>81</v>
      </c>
    </row>
    <row r="36" spans="1:9" x14ac:dyDescent="0.2">
      <c r="A36" s="18" t="str">
        <f>'RFP Responses'!A35</f>
        <v>Rdlr Architects, Inc.</v>
      </c>
      <c r="B36" s="28">
        <v>40</v>
      </c>
      <c r="C36" s="28">
        <v>35</v>
      </c>
      <c r="D36" s="28">
        <v>5</v>
      </c>
      <c r="E36" s="33">
        <v>2</v>
      </c>
      <c r="F36" s="54">
        <v>5</v>
      </c>
      <c r="G36" s="45">
        <v>10</v>
      </c>
      <c r="H36" s="36">
        <f t="shared" si="1"/>
        <v>87</v>
      </c>
      <c r="I36" s="19">
        <f t="shared" si="0"/>
        <v>97</v>
      </c>
    </row>
    <row r="37" spans="1:9" x14ac:dyDescent="0.2">
      <c r="A37" s="18" t="str">
        <f>'RFP Responses'!A36</f>
        <v>REES</v>
      </c>
      <c r="B37" s="28">
        <v>24</v>
      </c>
      <c r="C37" s="28">
        <v>21</v>
      </c>
      <c r="D37" s="28">
        <v>3.5</v>
      </c>
      <c r="E37" s="33">
        <v>3</v>
      </c>
      <c r="F37" s="54">
        <v>4</v>
      </c>
      <c r="G37" s="45">
        <v>10</v>
      </c>
      <c r="H37" s="36">
        <f t="shared" si="1"/>
        <v>55.5</v>
      </c>
      <c r="I37" s="19">
        <f t="shared" si="0"/>
        <v>65.5</v>
      </c>
    </row>
    <row r="38" spans="1:9" x14ac:dyDescent="0.2">
      <c r="A38" s="18" t="str">
        <f>'RFP Responses'!A37</f>
        <v>Robert Adams, Inc.**</v>
      </c>
      <c r="B38" s="28">
        <v>20</v>
      </c>
      <c r="C38" s="28">
        <v>17.5</v>
      </c>
      <c r="D38" s="28">
        <v>3</v>
      </c>
      <c r="E38" s="33">
        <v>2</v>
      </c>
      <c r="F38" s="54">
        <v>4.2</v>
      </c>
      <c r="G38" s="45">
        <v>10</v>
      </c>
      <c r="H38" s="36">
        <f t="shared" si="1"/>
        <v>46.7</v>
      </c>
      <c r="I38" s="19">
        <f t="shared" si="0"/>
        <v>56.7</v>
      </c>
    </row>
    <row r="39" spans="1:9" x14ac:dyDescent="0.2">
      <c r="A39" s="18" t="str">
        <f>'RFP Responses'!A38</f>
        <v>Smith &amp; Company Architects**</v>
      </c>
      <c r="B39" s="28">
        <v>28</v>
      </c>
      <c r="C39" s="28">
        <v>22.4</v>
      </c>
      <c r="D39" s="28">
        <v>2.5</v>
      </c>
      <c r="E39" s="33">
        <v>3</v>
      </c>
      <c r="F39" s="54">
        <v>4</v>
      </c>
      <c r="G39" s="45">
        <v>10</v>
      </c>
      <c r="H39" s="36">
        <f t="shared" si="1"/>
        <v>59.9</v>
      </c>
      <c r="I39" s="19">
        <f t="shared" si="0"/>
        <v>69.900000000000006</v>
      </c>
    </row>
    <row r="40" spans="1:9" x14ac:dyDescent="0.2">
      <c r="A40" s="18" t="str">
        <f>'RFP Responses'!A39</f>
        <v>STOA International Architects, Inc.**</v>
      </c>
      <c r="B40" s="28">
        <v>16</v>
      </c>
      <c r="C40" s="28">
        <v>14</v>
      </c>
      <c r="D40" s="28">
        <v>2</v>
      </c>
      <c r="E40" s="33">
        <v>3</v>
      </c>
      <c r="F40" s="54">
        <v>3</v>
      </c>
      <c r="G40" s="45">
        <v>10</v>
      </c>
      <c r="H40" s="36">
        <f t="shared" si="1"/>
        <v>38</v>
      </c>
      <c r="I40" s="19">
        <f t="shared" si="0"/>
        <v>48</v>
      </c>
    </row>
    <row r="41" spans="1:9" x14ac:dyDescent="0.2">
      <c r="A41" s="18" t="str">
        <f>'RFP Responses'!A40</f>
        <v>The Lauck Group**</v>
      </c>
      <c r="B41" s="28">
        <v>34.799999999999997</v>
      </c>
      <c r="C41" s="28">
        <v>31.5</v>
      </c>
      <c r="D41" s="28">
        <v>3</v>
      </c>
      <c r="E41" s="33">
        <v>3</v>
      </c>
      <c r="F41" s="54">
        <v>4.5</v>
      </c>
      <c r="G41" s="45">
        <v>9.6</v>
      </c>
      <c r="H41" s="36">
        <f t="shared" si="1"/>
        <v>76.8</v>
      </c>
      <c r="I41" s="19">
        <f t="shared" si="0"/>
        <v>86.399999999999991</v>
      </c>
    </row>
    <row r="42" spans="1:9" x14ac:dyDescent="0.2">
      <c r="A42" s="18" t="str">
        <f>'RFP Responses'!A41</f>
        <v>Turner Duran Architects</v>
      </c>
      <c r="B42" s="28">
        <v>33.6</v>
      </c>
      <c r="C42" s="28">
        <v>31.5</v>
      </c>
      <c r="D42" s="28">
        <v>4.5</v>
      </c>
      <c r="E42" s="33">
        <v>3</v>
      </c>
      <c r="F42" s="54">
        <v>4.4000000000000004</v>
      </c>
      <c r="G42" s="45">
        <v>10</v>
      </c>
      <c r="H42" s="36">
        <f t="shared" si="1"/>
        <v>77</v>
      </c>
      <c r="I42" s="19">
        <f t="shared" si="0"/>
        <v>87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:I2"/>
    </sheetView>
  </sheetViews>
  <sheetFormatPr defaultRowHeight="15" x14ac:dyDescent="0.2"/>
  <cols>
    <col min="1" max="1" width="41.7109375" style="12" customWidth="1"/>
    <col min="2" max="5" width="9.140625" style="12"/>
    <col min="6" max="6" width="9.140625" style="43"/>
    <col min="7" max="7" width="9.140625" style="12"/>
    <col min="8" max="8" width="15" style="43" customWidth="1"/>
    <col min="9" max="9" width="17.7109375" style="12" customWidth="1"/>
    <col min="10" max="10" width="17.5703125" style="12" bestFit="1" customWidth="1"/>
    <col min="11" max="258" width="9.140625" style="12"/>
    <col min="259" max="259" width="41.7109375" style="12" customWidth="1"/>
    <col min="260" max="265" width="9.140625" style="12"/>
    <col min="266" max="266" width="17.5703125" style="12" bestFit="1" customWidth="1"/>
    <col min="267" max="514" width="9.140625" style="12"/>
    <col min="515" max="515" width="41.7109375" style="12" customWidth="1"/>
    <col min="516" max="521" width="9.140625" style="12"/>
    <col min="522" max="522" width="17.5703125" style="12" bestFit="1" customWidth="1"/>
    <col min="523" max="770" width="9.140625" style="12"/>
    <col min="771" max="771" width="41.7109375" style="12" customWidth="1"/>
    <col min="772" max="777" width="9.140625" style="12"/>
    <col min="778" max="778" width="17.5703125" style="12" bestFit="1" customWidth="1"/>
    <col min="779" max="1026" width="9.140625" style="12"/>
    <col min="1027" max="1027" width="41.7109375" style="12" customWidth="1"/>
    <col min="1028" max="1033" width="9.140625" style="12"/>
    <col min="1034" max="1034" width="17.5703125" style="12" bestFit="1" customWidth="1"/>
    <col min="1035" max="1282" width="9.140625" style="12"/>
    <col min="1283" max="1283" width="41.7109375" style="12" customWidth="1"/>
    <col min="1284" max="1289" width="9.140625" style="12"/>
    <col min="1290" max="1290" width="17.5703125" style="12" bestFit="1" customWidth="1"/>
    <col min="1291" max="1538" width="9.140625" style="12"/>
    <col min="1539" max="1539" width="41.7109375" style="12" customWidth="1"/>
    <col min="1540" max="1545" width="9.140625" style="12"/>
    <col min="1546" max="1546" width="17.5703125" style="12" bestFit="1" customWidth="1"/>
    <col min="1547" max="1794" width="9.140625" style="12"/>
    <col min="1795" max="1795" width="41.7109375" style="12" customWidth="1"/>
    <col min="1796" max="1801" width="9.140625" style="12"/>
    <col min="1802" max="1802" width="17.5703125" style="12" bestFit="1" customWidth="1"/>
    <col min="1803" max="2050" width="9.140625" style="12"/>
    <col min="2051" max="2051" width="41.7109375" style="12" customWidth="1"/>
    <col min="2052" max="2057" width="9.140625" style="12"/>
    <col min="2058" max="2058" width="17.5703125" style="12" bestFit="1" customWidth="1"/>
    <col min="2059" max="2306" width="9.140625" style="12"/>
    <col min="2307" max="2307" width="41.7109375" style="12" customWidth="1"/>
    <col min="2308" max="2313" width="9.140625" style="12"/>
    <col min="2314" max="2314" width="17.5703125" style="12" bestFit="1" customWidth="1"/>
    <col min="2315" max="2562" width="9.140625" style="12"/>
    <col min="2563" max="2563" width="41.7109375" style="12" customWidth="1"/>
    <col min="2564" max="2569" width="9.140625" style="12"/>
    <col min="2570" max="2570" width="17.5703125" style="12" bestFit="1" customWidth="1"/>
    <col min="2571" max="2818" width="9.140625" style="12"/>
    <col min="2819" max="2819" width="41.7109375" style="12" customWidth="1"/>
    <col min="2820" max="2825" width="9.140625" style="12"/>
    <col min="2826" max="2826" width="17.5703125" style="12" bestFit="1" customWidth="1"/>
    <col min="2827" max="3074" width="9.140625" style="12"/>
    <col min="3075" max="3075" width="41.7109375" style="12" customWidth="1"/>
    <col min="3076" max="3081" width="9.140625" style="12"/>
    <col min="3082" max="3082" width="17.5703125" style="12" bestFit="1" customWidth="1"/>
    <col min="3083" max="3330" width="9.140625" style="12"/>
    <col min="3331" max="3331" width="41.7109375" style="12" customWidth="1"/>
    <col min="3332" max="3337" width="9.140625" style="12"/>
    <col min="3338" max="3338" width="17.5703125" style="12" bestFit="1" customWidth="1"/>
    <col min="3339" max="3586" width="9.140625" style="12"/>
    <col min="3587" max="3587" width="41.7109375" style="12" customWidth="1"/>
    <col min="3588" max="3593" width="9.140625" style="12"/>
    <col min="3594" max="3594" width="17.5703125" style="12" bestFit="1" customWidth="1"/>
    <col min="3595" max="3842" width="9.140625" style="12"/>
    <col min="3843" max="3843" width="41.7109375" style="12" customWidth="1"/>
    <col min="3844" max="3849" width="9.140625" style="12"/>
    <col min="3850" max="3850" width="17.5703125" style="12" bestFit="1" customWidth="1"/>
    <col min="3851" max="4098" width="9.140625" style="12"/>
    <col min="4099" max="4099" width="41.7109375" style="12" customWidth="1"/>
    <col min="4100" max="4105" width="9.140625" style="12"/>
    <col min="4106" max="4106" width="17.5703125" style="12" bestFit="1" customWidth="1"/>
    <col min="4107" max="4354" width="9.140625" style="12"/>
    <col min="4355" max="4355" width="41.7109375" style="12" customWidth="1"/>
    <col min="4356" max="4361" width="9.140625" style="12"/>
    <col min="4362" max="4362" width="17.5703125" style="12" bestFit="1" customWidth="1"/>
    <col min="4363" max="4610" width="9.140625" style="12"/>
    <col min="4611" max="4611" width="41.7109375" style="12" customWidth="1"/>
    <col min="4612" max="4617" width="9.140625" style="12"/>
    <col min="4618" max="4618" width="17.5703125" style="12" bestFit="1" customWidth="1"/>
    <col min="4619" max="4866" width="9.140625" style="12"/>
    <col min="4867" max="4867" width="41.7109375" style="12" customWidth="1"/>
    <col min="4868" max="4873" width="9.140625" style="12"/>
    <col min="4874" max="4874" width="17.5703125" style="12" bestFit="1" customWidth="1"/>
    <col min="4875" max="5122" width="9.140625" style="12"/>
    <col min="5123" max="5123" width="41.7109375" style="12" customWidth="1"/>
    <col min="5124" max="5129" width="9.140625" style="12"/>
    <col min="5130" max="5130" width="17.5703125" style="12" bestFit="1" customWidth="1"/>
    <col min="5131" max="5378" width="9.140625" style="12"/>
    <col min="5379" max="5379" width="41.7109375" style="12" customWidth="1"/>
    <col min="5380" max="5385" width="9.140625" style="12"/>
    <col min="5386" max="5386" width="17.5703125" style="12" bestFit="1" customWidth="1"/>
    <col min="5387" max="5634" width="9.140625" style="12"/>
    <col min="5635" max="5635" width="41.7109375" style="12" customWidth="1"/>
    <col min="5636" max="5641" width="9.140625" style="12"/>
    <col min="5642" max="5642" width="17.5703125" style="12" bestFit="1" customWidth="1"/>
    <col min="5643" max="5890" width="9.140625" style="12"/>
    <col min="5891" max="5891" width="41.7109375" style="12" customWidth="1"/>
    <col min="5892" max="5897" width="9.140625" style="12"/>
    <col min="5898" max="5898" width="17.5703125" style="12" bestFit="1" customWidth="1"/>
    <col min="5899" max="6146" width="9.140625" style="12"/>
    <col min="6147" max="6147" width="41.7109375" style="12" customWidth="1"/>
    <col min="6148" max="6153" width="9.140625" style="12"/>
    <col min="6154" max="6154" width="17.5703125" style="12" bestFit="1" customWidth="1"/>
    <col min="6155" max="6402" width="9.140625" style="12"/>
    <col min="6403" max="6403" width="41.7109375" style="12" customWidth="1"/>
    <col min="6404" max="6409" width="9.140625" style="12"/>
    <col min="6410" max="6410" width="17.5703125" style="12" bestFit="1" customWidth="1"/>
    <col min="6411" max="6658" width="9.140625" style="12"/>
    <col min="6659" max="6659" width="41.7109375" style="12" customWidth="1"/>
    <col min="6660" max="6665" width="9.140625" style="12"/>
    <col min="6666" max="6666" width="17.5703125" style="12" bestFit="1" customWidth="1"/>
    <col min="6667" max="6914" width="9.140625" style="12"/>
    <col min="6915" max="6915" width="41.7109375" style="12" customWidth="1"/>
    <col min="6916" max="6921" width="9.140625" style="12"/>
    <col min="6922" max="6922" width="17.5703125" style="12" bestFit="1" customWidth="1"/>
    <col min="6923" max="7170" width="9.140625" style="12"/>
    <col min="7171" max="7171" width="41.7109375" style="12" customWidth="1"/>
    <col min="7172" max="7177" width="9.140625" style="12"/>
    <col min="7178" max="7178" width="17.5703125" style="12" bestFit="1" customWidth="1"/>
    <col min="7179" max="7426" width="9.140625" style="12"/>
    <col min="7427" max="7427" width="41.7109375" style="12" customWidth="1"/>
    <col min="7428" max="7433" width="9.140625" style="12"/>
    <col min="7434" max="7434" width="17.5703125" style="12" bestFit="1" customWidth="1"/>
    <col min="7435" max="7682" width="9.140625" style="12"/>
    <col min="7683" max="7683" width="41.7109375" style="12" customWidth="1"/>
    <col min="7684" max="7689" width="9.140625" style="12"/>
    <col min="7690" max="7690" width="17.5703125" style="12" bestFit="1" customWidth="1"/>
    <col min="7691" max="7938" width="9.140625" style="12"/>
    <col min="7939" max="7939" width="41.7109375" style="12" customWidth="1"/>
    <col min="7940" max="7945" width="9.140625" style="12"/>
    <col min="7946" max="7946" width="17.5703125" style="12" bestFit="1" customWidth="1"/>
    <col min="7947" max="8194" width="9.140625" style="12"/>
    <col min="8195" max="8195" width="41.7109375" style="12" customWidth="1"/>
    <col min="8196" max="8201" width="9.140625" style="12"/>
    <col min="8202" max="8202" width="17.5703125" style="12" bestFit="1" customWidth="1"/>
    <col min="8203" max="8450" width="9.140625" style="12"/>
    <col min="8451" max="8451" width="41.7109375" style="12" customWidth="1"/>
    <col min="8452" max="8457" width="9.140625" style="12"/>
    <col min="8458" max="8458" width="17.5703125" style="12" bestFit="1" customWidth="1"/>
    <col min="8459" max="8706" width="9.140625" style="12"/>
    <col min="8707" max="8707" width="41.7109375" style="12" customWidth="1"/>
    <col min="8708" max="8713" width="9.140625" style="12"/>
    <col min="8714" max="8714" width="17.5703125" style="12" bestFit="1" customWidth="1"/>
    <col min="8715" max="8962" width="9.140625" style="12"/>
    <col min="8963" max="8963" width="41.7109375" style="12" customWidth="1"/>
    <col min="8964" max="8969" width="9.140625" style="12"/>
    <col min="8970" max="8970" width="17.5703125" style="12" bestFit="1" customWidth="1"/>
    <col min="8971" max="9218" width="9.140625" style="12"/>
    <col min="9219" max="9219" width="41.7109375" style="12" customWidth="1"/>
    <col min="9220" max="9225" width="9.140625" style="12"/>
    <col min="9226" max="9226" width="17.5703125" style="12" bestFit="1" customWidth="1"/>
    <col min="9227" max="9474" width="9.140625" style="12"/>
    <col min="9475" max="9475" width="41.7109375" style="12" customWidth="1"/>
    <col min="9476" max="9481" width="9.140625" style="12"/>
    <col min="9482" max="9482" width="17.5703125" style="12" bestFit="1" customWidth="1"/>
    <col min="9483" max="9730" width="9.140625" style="12"/>
    <col min="9731" max="9731" width="41.7109375" style="12" customWidth="1"/>
    <col min="9732" max="9737" width="9.140625" style="12"/>
    <col min="9738" max="9738" width="17.5703125" style="12" bestFit="1" customWidth="1"/>
    <col min="9739" max="9986" width="9.140625" style="12"/>
    <col min="9987" max="9987" width="41.7109375" style="12" customWidth="1"/>
    <col min="9988" max="9993" width="9.140625" style="12"/>
    <col min="9994" max="9994" width="17.5703125" style="12" bestFit="1" customWidth="1"/>
    <col min="9995" max="10242" width="9.140625" style="12"/>
    <col min="10243" max="10243" width="41.7109375" style="12" customWidth="1"/>
    <col min="10244" max="10249" width="9.140625" style="12"/>
    <col min="10250" max="10250" width="17.5703125" style="12" bestFit="1" customWidth="1"/>
    <col min="10251" max="10498" width="9.140625" style="12"/>
    <col min="10499" max="10499" width="41.7109375" style="12" customWidth="1"/>
    <col min="10500" max="10505" width="9.140625" style="12"/>
    <col min="10506" max="10506" width="17.5703125" style="12" bestFit="1" customWidth="1"/>
    <col min="10507" max="10754" width="9.140625" style="12"/>
    <col min="10755" max="10755" width="41.7109375" style="12" customWidth="1"/>
    <col min="10756" max="10761" width="9.140625" style="12"/>
    <col min="10762" max="10762" width="17.5703125" style="12" bestFit="1" customWidth="1"/>
    <col min="10763" max="11010" width="9.140625" style="12"/>
    <col min="11011" max="11011" width="41.7109375" style="12" customWidth="1"/>
    <col min="11012" max="11017" width="9.140625" style="12"/>
    <col min="11018" max="11018" width="17.5703125" style="12" bestFit="1" customWidth="1"/>
    <col min="11019" max="11266" width="9.140625" style="12"/>
    <col min="11267" max="11267" width="41.7109375" style="12" customWidth="1"/>
    <col min="11268" max="11273" width="9.140625" style="12"/>
    <col min="11274" max="11274" width="17.5703125" style="12" bestFit="1" customWidth="1"/>
    <col min="11275" max="11522" width="9.140625" style="12"/>
    <col min="11523" max="11523" width="41.7109375" style="12" customWidth="1"/>
    <col min="11524" max="11529" width="9.140625" style="12"/>
    <col min="11530" max="11530" width="17.5703125" style="12" bestFit="1" customWidth="1"/>
    <col min="11531" max="11778" width="9.140625" style="12"/>
    <col min="11779" max="11779" width="41.7109375" style="12" customWidth="1"/>
    <col min="11780" max="11785" width="9.140625" style="12"/>
    <col min="11786" max="11786" width="17.5703125" style="12" bestFit="1" customWidth="1"/>
    <col min="11787" max="12034" width="9.140625" style="12"/>
    <col min="12035" max="12035" width="41.7109375" style="12" customWidth="1"/>
    <col min="12036" max="12041" width="9.140625" style="12"/>
    <col min="12042" max="12042" width="17.5703125" style="12" bestFit="1" customWidth="1"/>
    <col min="12043" max="12290" width="9.140625" style="12"/>
    <col min="12291" max="12291" width="41.7109375" style="12" customWidth="1"/>
    <col min="12292" max="12297" width="9.140625" style="12"/>
    <col min="12298" max="12298" width="17.5703125" style="12" bestFit="1" customWidth="1"/>
    <col min="12299" max="12546" width="9.140625" style="12"/>
    <col min="12547" max="12547" width="41.7109375" style="12" customWidth="1"/>
    <col min="12548" max="12553" width="9.140625" style="12"/>
    <col min="12554" max="12554" width="17.5703125" style="12" bestFit="1" customWidth="1"/>
    <col min="12555" max="12802" width="9.140625" style="12"/>
    <col min="12803" max="12803" width="41.7109375" style="12" customWidth="1"/>
    <col min="12804" max="12809" width="9.140625" style="12"/>
    <col min="12810" max="12810" width="17.5703125" style="12" bestFit="1" customWidth="1"/>
    <col min="12811" max="13058" width="9.140625" style="12"/>
    <col min="13059" max="13059" width="41.7109375" style="12" customWidth="1"/>
    <col min="13060" max="13065" width="9.140625" style="12"/>
    <col min="13066" max="13066" width="17.5703125" style="12" bestFit="1" customWidth="1"/>
    <col min="13067" max="13314" width="9.140625" style="12"/>
    <col min="13315" max="13315" width="41.7109375" style="12" customWidth="1"/>
    <col min="13316" max="13321" width="9.140625" style="12"/>
    <col min="13322" max="13322" width="17.5703125" style="12" bestFit="1" customWidth="1"/>
    <col min="13323" max="13570" width="9.140625" style="12"/>
    <col min="13571" max="13571" width="41.7109375" style="12" customWidth="1"/>
    <col min="13572" max="13577" width="9.140625" style="12"/>
    <col min="13578" max="13578" width="17.5703125" style="12" bestFit="1" customWidth="1"/>
    <col min="13579" max="13826" width="9.140625" style="12"/>
    <col min="13827" max="13827" width="41.7109375" style="12" customWidth="1"/>
    <col min="13828" max="13833" width="9.140625" style="12"/>
    <col min="13834" max="13834" width="17.5703125" style="12" bestFit="1" customWidth="1"/>
    <col min="13835" max="14082" width="9.140625" style="12"/>
    <col min="14083" max="14083" width="41.7109375" style="12" customWidth="1"/>
    <col min="14084" max="14089" width="9.140625" style="12"/>
    <col min="14090" max="14090" width="17.5703125" style="12" bestFit="1" customWidth="1"/>
    <col min="14091" max="14338" width="9.140625" style="12"/>
    <col min="14339" max="14339" width="41.7109375" style="12" customWidth="1"/>
    <col min="14340" max="14345" width="9.140625" style="12"/>
    <col min="14346" max="14346" width="17.5703125" style="12" bestFit="1" customWidth="1"/>
    <col min="14347" max="14594" width="9.140625" style="12"/>
    <col min="14595" max="14595" width="41.7109375" style="12" customWidth="1"/>
    <col min="14596" max="14601" width="9.140625" style="12"/>
    <col min="14602" max="14602" width="17.5703125" style="12" bestFit="1" customWidth="1"/>
    <col min="14603" max="14850" width="9.140625" style="12"/>
    <col min="14851" max="14851" width="41.7109375" style="12" customWidth="1"/>
    <col min="14852" max="14857" width="9.140625" style="12"/>
    <col min="14858" max="14858" width="17.5703125" style="12" bestFit="1" customWidth="1"/>
    <col min="14859" max="15106" width="9.140625" style="12"/>
    <col min="15107" max="15107" width="41.7109375" style="12" customWidth="1"/>
    <col min="15108" max="15113" width="9.140625" style="12"/>
    <col min="15114" max="15114" width="17.5703125" style="12" bestFit="1" customWidth="1"/>
    <col min="15115" max="15362" width="9.140625" style="12"/>
    <col min="15363" max="15363" width="41.7109375" style="12" customWidth="1"/>
    <col min="15364" max="15369" width="9.140625" style="12"/>
    <col min="15370" max="15370" width="17.5703125" style="12" bestFit="1" customWidth="1"/>
    <col min="15371" max="15618" width="9.140625" style="12"/>
    <col min="15619" max="15619" width="41.7109375" style="12" customWidth="1"/>
    <col min="15620" max="15625" width="9.140625" style="12"/>
    <col min="15626" max="15626" width="17.5703125" style="12" bestFit="1" customWidth="1"/>
    <col min="15627" max="15874" width="9.140625" style="12"/>
    <col min="15875" max="15875" width="41.7109375" style="12" customWidth="1"/>
    <col min="15876" max="15881" width="9.140625" style="12"/>
    <col min="15882" max="15882" width="17.5703125" style="12" bestFit="1" customWidth="1"/>
    <col min="15883" max="16130" width="9.140625" style="12"/>
    <col min="16131" max="16131" width="41.7109375" style="12" customWidth="1"/>
    <col min="16132" max="16137" width="9.140625" style="12"/>
    <col min="16138" max="16138" width="17.5703125" style="12" bestFit="1" customWidth="1"/>
    <col min="16139" max="16384" width="9.140625" style="12"/>
  </cols>
  <sheetData>
    <row r="1" spans="1:9" ht="15.7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</row>
    <row r="2" spans="1:9" ht="30.75" customHeight="1" x14ac:dyDescent="0.2">
      <c r="A2" s="63" t="str">
        <f>'RFP Responses'!A1</f>
        <v>RFQ730-17074 For Continuing Architectural and Engineering Services</v>
      </c>
      <c r="B2" s="64"/>
      <c r="C2" s="64"/>
      <c r="D2" s="64"/>
      <c r="E2" s="64"/>
      <c r="F2" s="64"/>
      <c r="G2" s="64"/>
      <c r="H2" s="64"/>
      <c r="I2" s="64"/>
    </row>
    <row r="3" spans="1:9" ht="15.75" thickBot="1" x14ac:dyDescent="0.25">
      <c r="F3" s="52"/>
      <c r="G3" s="43"/>
      <c r="H3" s="12"/>
      <c r="I3" s="13"/>
    </row>
    <row r="4" spans="1:9" ht="67.5" thickTop="1" thickBot="1" x14ac:dyDescent="0.25">
      <c r="A4" s="14" t="s">
        <v>5</v>
      </c>
      <c r="B4" s="15" t="s">
        <v>48</v>
      </c>
      <c r="C4" s="15" t="s">
        <v>49</v>
      </c>
      <c r="D4" s="15" t="s">
        <v>50</v>
      </c>
      <c r="E4" s="15" t="s">
        <v>51</v>
      </c>
      <c r="F4" s="53" t="s">
        <v>52</v>
      </c>
      <c r="G4" s="44" t="s">
        <v>53</v>
      </c>
      <c r="H4" s="16" t="s">
        <v>10</v>
      </c>
      <c r="I4" s="16" t="s">
        <v>6</v>
      </c>
    </row>
    <row r="5" spans="1:9" ht="15.75" thickTop="1" x14ac:dyDescent="0.2">
      <c r="A5" s="18" t="str">
        <f>'RFP Responses'!A4</f>
        <v>Astelle, LLC</v>
      </c>
      <c r="B5" s="28">
        <v>40</v>
      </c>
      <c r="C5" s="28">
        <v>21</v>
      </c>
      <c r="D5" s="28">
        <v>3</v>
      </c>
      <c r="E5" s="34">
        <v>3</v>
      </c>
      <c r="F5" s="54">
        <v>4</v>
      </c>
      <c r="G5" s="45">
        <v>10</v>
      </c>
      <c r="H5" s="36">
        <f>B5+C5+D5+E5+F5</f>
        <v>71</v>
      </c>
      <c r="I5" s="19">
        <f t="shared" ref="I5:I42" si="0">SUM(B5:G5)</f>
        <v>81</v>
      </c>
    </row>
    <row r="6" spans="1:9" x14ac:dyDescent="0.2">
      <c r="A6" s="18" t="str">
        <f>'RFP Responses'!A5</f>
        <v>AT3 + RDC Architects**</v>
      </c>
      <c r="B6" s="28">
        <v>37.6</v>
      </c>
      <c r="C6" s="28">
        <v>35</v>
      </c>
      <c r="D6" s="28">
        <v>5</v>
      </c>
      <c r="E6" s="33">
        <v>5</v>
      </c>
      <c r="F6" s="54">
        <v>3.7</v>
      </c>
      <c r="G6" s="45">
        <v>10</v>
      </c>
      <c r="H6" s="36">
        <f t="shared" ref="H6:H42" si="1">B6+C6+D6+E6+F6</f>
        <v>86.3</v>
      </c>
      <c r="I6" s="19">
        <f t="shared" si="0"/>
        <v>96.3</v>
      </c>
    </row>
    <row r="7" spans="1:9" x14ac:dyDescent="0.2">
      <c r="A7" s="18" t="str">
        <f>'RFP Responses'!A6</f>
        <v>Atkins North America, Inc</v>
      </c>
      <c r="B7" s="28">
        <v>29.6</v>
      </c>
      <c r="C7" s="28">
        <v>35</v>
      </c>
      <c r="D7" s="28">
        <v>3.8</v>
      </c>
      <c r="E7" s="33">
        <v>3.2</v>
      </c>
      <c r="F7" s="54">
        <v>3</v>
      </c>
      <c r="G7" s="45">
        <v>10</v>
      </c>
      <c r="H7" s="36">
        <f t="shared" si="1"/>
        <v>74.599999999999994</v>
      </c>
      <c r="I7" s="19">
        <f t="shared" si="0"/>
        <v>84.6</v>
      </c>
    </row>
    <row r="8" spans="1:9" x14ac:dyDescent="0.2">
      <c r="A8" s="18" t="str">
        <f>'RFP Responses'!A7</f>
        <v>AUTOARCH Architects, LLC - HSP Compliant Form**</v>
      </c>
      <c r="B8" s="28">
        <v>40</v>
      </c>
      <c r="C8" s="28">
        <v>21</v>
      </c>
      <c r="D8" s="28">
        <v>5</v>
      </c>
      <c r="E8" s="33">
        <v>4</v>
      </c>
      <c r="F8" s="54">
        <v>5</v>
      </c>
      <c r="G8" s="45">
        <v>10</v>
      </c>
      <c r="H8" s="36">
        <f t="shared" si="1"/>
        <v>75</v>
      </c>
      <c r="I8" s="19">
        <f t="shared" si="0"/>
        <v>85</v>
      </c>
    </row>
    <row r="9" spans="1:9" x14ac:dyDescent="0.2">
      <c r="A9" s="18" t="str">
        <f>'RFP Responses'!A8</f>
        <v xml:space="preserve">Bureau Veritas North America </v>
      </c>
      <c r="B9" s="28">
        <v>28.8</v>
      </c>
      <c r="C9" s="28">
        <v>35</v>
      </c>
      <c r="D9" s="28">
        <v>4</v>
      </c>
      <c r="E9" s="33">
        <v>4.0999999999999996</v>
      </c>
      <c r="F9" s="54">
        <v>4.9000000000000004</v>
      </c>
      <c r="G9" s="45">
        <v>9.7200000000000006</v>
      </c>
      <c r="H9" s="36">
        <f t="shared" si="1"/>
        <v>76.8</v>
      </c>
      <c r="I9" s="19">
        <f t="shared" si="0"/>
        <v>86.52</v>
      </c>
    </row>
    <row r="10" spans="1:9" x14ac:dyDescent="0.2">
      <c r="A10" s="18" t="str">
        <f>'RFP Responses'!A9</f>
        <v>CDI-Infrastructure</v>
      </c>
      <c r="B10" s="28">
        <v>32.799999999999997</v>
      </c>
      <c r="C10" s="28">
        <v>35</v>
      </c>
      <c r="D10" s="28">
        <v>4.8</v>
      </c>
      <c r="E10" s="33">
        <v>3</v>
      </c>
      <c r="F10" s="54">
        <v>3</v>
      </c>
      <c r="G10" s="45">
        <v>10</v>
      </c>
      <c r="H10" s="36">
        <f t="shared" si="1"/>
        <v>78.599999999999994</v>
      </c>
      <c r="I10" s="19">
        <f t="shared" si="0"/>
        <v>88.6</v>
      </c>
    </row>
    <row r="11" spans="1:9" x14ac:dyDescent="0.2">
      <c r="A11" s="18" t="str">
        <f>'RFP Responses'!A10</f>
        <v>Civil Concepts, Inc.**</v>
      </c>
      <c r="B11" s="28">
        <v>29.6</v>
      </c>
      <c r="C11" s="28">
        <v>27.3</v>
      </c>
      <c r="D11" s="28">
        <v>3.2</v>
      </c>
      <c r="E11" s="33">
        <v>4</v>
      </c>
      <c r="F11" s="54">
        <v>3</v>
      </c>
      <c r="G11" s="45">
        <v>9.7200000000000006</v>
      </c>
      <c r="H11" s="36">
        <f t="shared" si="1"/>
        <v>67.100000000000009</v>
      </c>
      <c r="I11" s="19">
        <f t="shared" si="0"/>
        <v>76.820000000000007</v>
      </c>
    </row>
    <row r="12" spans="1:9" x14ac:dyDescent="0.2">
      <c r="A12" s="18" t="str">
        <f>'RFP Responses'!A11</f>
        <v>Collaborate Arch, LLC**</v>
      </c>
      <c r="B12" s="28">
        <v>24</v>
      </c>
      <c r="C12" s="28">
        <v>35</v>
      </c>
      <c r="D12" s="28">
        <v>4.0999999999999996</v>
      </c>
      <c r="E12" s="33">
        <v>3.2</v>
      </c>
      <c r="F12" s="54">
        <v>4.0999999999999996</v>
      </c>
      <c r="G12" s="45">
        <v>10</v>
      </c>
      <c r="H12" s="36">
        <f t="shared" si="1"/>
        <v>70.399999999999991</v>
      </c>
      <c r="I12" s="19">
        <f t="shared" si="0"/>
        <v>80.399999999999991</v>
      </c>
    </row>
    <row r="13" spans="1:9" x14ac:dyDescent="0.2">
      <c r="A13" s="18" t="str">
        <f>'RFP Responses'!A12</f>
        <v>Courtney Harper+Partners**</v>
      </c>
      <c r="B13" s="28">
        <v>40</v>
      </c>
      <c r="C13" s="28">
        <v>35</v>
      </c>
      <c r="D13" s="28">
        <v>5</v>
      </c>
      <c r="E13" s="33">
        <v>4.9000000000000004</v>
      </c>
      <c r="F13" s="54">
        <v>5</v>
      </c>
      <c r="G13" s="45">
        <v>10</v>
      </c>
      <c r="H13" s="36">
        <f t="shared" si="1"/>
        <v>89.9</v>
      </c>
      <c r="I13" s="19">
        <f t="shared" si="0"/>
        <v>99.9</v>
      </c>
    </row>
    <row r="14" spans="1:9" x14ac:dyDescent="0.2">
      <c r="A14" s="18" t="str">
        <f>'RFP Responses'!A13</f>
        <v>Diversified Group</v>
      </c>
      <c r="B14" s="28">
        <v>32</v>
      </c>
      <c r="C14" s="28">
        <v>21</v>
      </c>
      <c r="D14" s="28">
        <v>5</v>
      </c>
      <c r="E14" s="33">
        <v>4.7</v>
      </c>
      <c r="F14" s="54">
        <v>4.0999999999999996</v>
      </c>
      <c r="G14" s="45">
        <v>10</v>
      </c>
      <c r="H14" s="36">
        <f t="shared" si="1"/>
        <v>66.8</v>
      </c>
      <c r="I14" s="19">
        <f t="shared" si="0"/>
        <v>76.8</v>
      </c>
    </row>
    <row r="15" spans="1:9" x14ac:dyDescent="0.2">
      <c r="A15" s="18" t="str">
        <f>'RFP Responses'!A14</f>
        <v>DLR Group Inc. of Texas</v>
      </c>
      <c r="B15" s="28">
        <v>40</v>
      </c>
      <c r="C15" s="28">
        <v>21</v>
      </c>
      <c r="D15" s="28">
        <v>5</v>
      </c>
      <c r="E15" s="33">
        <v>5</v>
      </c>
      <c r="F15" s="54">
        <v>3</v>
      </c>
      <c r="G15" s="45">
        <v>8.92</v>
      </c>
      <c r="H15" s="36">
        <f t="shared" si="1"/>
        <v>74</v>
      </c>
      <c r="I15" s="19">
        <f t="shared" si="0"/>
        <v>82.92</v>
      </c>
    </row>
    <row r="16" spans="1:9" x14ac:dyDescent="0.2">
      <c r="A16" s="18" t="str">
        <f>'RFP Responses'!A15</f>
        <v>English + Associates Architects, Inc</v>
      </c>
      <c r="B16" s="28">
        <v>32</v>
      </c>
      <c r="C16" s="28">
        <v>25.2</v>
      </c>
      <c r="D16" s="28">
        <v>5</v>
      </c>
      <c r="E16" s="33">
        <v>4.7</v>
      </c>
      <c r="F16" s="54">
        <v>4.5</v>
      </c>
      <c r="G16" s="45">
        <v>10</v>
      </c>
      <c r="H16" s="36">
        <f t="shared" si="1"/>
        <v>71.400000000000006</v>
      </c>
      <c r="I16" s="19">
        <f t="shared" si="0"/>
        <v>81.400000000000006</v>
      </c>
    </row>
    <row r="17" spans="1:9" x14ac:dyDescent="0.2">
      <c r="A17" s="18" t="str">
        <f>'RFP Responses'!A16</f>
        <v>FKP Architects, Inc.</v>
      </c>
      <c r="B17" s="28">
        <v>38.4</v>
      </c>
      <c r="C17" s="28">
        <v>35</v>
      </c>
      <c r="D17" s="28">
        <v>4</v>
      </c>
      <c r="E17" s="33">
        <v>4</v>
      </c>
      <c r="F17" s="54">
        <v>5</v>
      </c>
      <c r="G17" s="45">
        <v>10</v>
      </c>
      <c r="H17" s="36">
        <f t="shared" si="1"/>
        <v>86.4</v>
      </c>
      <c r="I17" s="19">
        <f t="shared" si="0"/>
        <v>96.4</v>
      </c>
    </row>
    <row r="18" spans="1:9" x14ac:dyDescent="0.2">
      <c r="A18" s="18" t="str">
        <f>'RFP Responses'!A17</f>
        <v>Freese and Nichols, Inc.</v>
      </c>
      <c r="B18" s="28">
        <v>40</v>
      </c>
      <c r="C18" s="28">
        <v>21</v>
      </c>
      <c r="D18" s="28">
        <v>4</v>
      </c>
      <c r="E18" s="33">
        <v>4</v>
      </c>
      <c r="F18" s="54">
        <v>5</v>
      </c>
      <c r="G18" s="45">
        <v>10</v>
      </c>
      <c r="H18" s="36">
        <f t="shared" si="1"/>
        <v>74</v>
      </c>
      <c r="I18" s="19">
        <f t="shared" si="0"/>
        <v>84</v>
      </c>
    </row>
    <row r="19" spans="1:9" x14ac:dyDescent="0.2">
      <c r="A19" s="18" t="str">
        <f>'RFP Responses'!A18</f>
        <v>Gensler</v>
      </c>
      <c r="B19" s="28">
        <v>32</v>
      </c>
      <c r="C19" s="28">
        <v>28</v>
      </c>
      <c r="D19" s="28">
        <v>4</v>
      </c>
      <c r="E19" s="33">
        <v>5</v>
      </c>
      <c r="F19" s="54">
        <v>4</v>
      </c>
      <c r="G19" s="45">
        <v>10</v>
      </c>
      <c r="H19" s="36">
        <f t="shared" si="1"/>
        <v>73</v>
      </c>
      <c r="I19" s="19">
        <f t="shared" si="0"/>
        <v>83</v>
      </c>
    </row>
    <row r="20" spans="1:9" x14ac:dyDescent="0.2">
      <c r="A20" s="18" t="str">
        <f>'RFP Responses'!A19</f>
        <v>HarrisonKornberg Architects**</v>
      </c>
      <c r="B20" s="28">
        <v>24</v>
      </c>
      <c r="C20" s="28">
        <v>21</v>
      </c>
      <c r="D20" s="28">
        <v>3</v>
      </c>
      <c r="E20" s="33">
        <v>5</v>
      </c>
      <c r="F20" s="54">
        <v>5</v>
      </c>
      <c r="G20" s="45">
        <v>10</v>
      </c>
      <c r="H20" s="36">
        <f t="shared" si="1"/>
        <v>58</v>
      </c>
      <c r="I20" s="19">
        <f t="shared" si="0"/>
        <v>68</v>
      </c>
    </row>
    <row r="21" spans="1:9" x14ac:dyDescent="0.2">
      <c r="A21" s="18" t="str">
        <f>'RFP Responses'!A20</f>
        <v>Hawkins Architecture,  LLC</v>
      </c>
      <c r="B21" s="28">
        <v>40</v>
      </c>
      <c r="C21" s="28">
        <v>35</v>
      </c>
      <c r="D21" s="28">
        <v>3</v>
      </c>
      <c r="E21" s="33">
        <v>5</v>
      </c>
      <c r="F21" s="54">
        <v>3</v>
      </c>
      <c r="G21" s="45">
        <v>10</v>
      </c>
      <c r="H21" s="36">
        <f t="shared" si="1"/>
        <v>86</v>
      </c>
      <c r="I21" s="19">
        <f t="shared" si="0"/>
        <v>96</v>
      </c>
    </row>
    <row r="22" spans="1:9" x14ac:dyDescent="0.2">
      <c r="A22" s="18" t="str">
        <f>'RFP Responses'!A21</f>
        <v xml:space="preserve">HOK </v>
      </c>
      <c r="B22" s="28">
        <v>24</v>
      </c>
      <c r="C22" s="28">
        <v>21</v>
      </c>
      <c r="D22" s="28">
        <v>3</v>
      </c>
      <c r="E22" s="33">
        <v>3</v>
      </c>
      <c r="F22" s="54">
        <v>4</v>
      </c>
      <c r="G22" s="45">
        <v>10</v>
      </c>
      <c r="H22" s="36">
        <f t="shared" si="1"/>
        <v>55</v>
      </c>
      <c r="I22" s="19">
        <f t="shared" si="0"/>
        <v>65</v>
      </c>
    </row>
    <row r="23" spans="1:9" x14ac:dyDescent="0.2">
      <c r="A23" s="18" t="str">
        <f>'RFP Responses'!A22</f>
        <v>Huckabee</v>
      </c>
      <c r="B23" s="28">
        <v>24</v>
      </c>
      <c r="C23" s="28">
        <v>35</v>
      </c>
      <c r="D23" s="28">
        <v>4</v>
      </c>
      <c r="E23" s="33">
        <v>5</v>
      </c>
      <c r="F23" s="54">
        <v>4</v>
      </c>
      <c r="G23" s="45">
        <v>10</v>
      </c>
      <c r="H23" s="36">
        <f t="shared" si="1"/>
        <v>72</v>
      </c>
      <c r="I23" s="19">
        <f t="shared" si="0"/>
        <v>82</v>
      </c>
    </row>
    <row r="24" spans="1:9" x14ac:dyDescent="0.2">
      <c r="A24" s="18" t="str">
        <f>'RFP Responses'!A23</f>
        <v>Huitt-Zollars Inc.</v>
      </c>
      <c r="B24" s="28">
        <v>40</v>
      </c>
      <c r="C24" s="28">
        <v>28</v>
      </c>
      <c r="D24" s="28">
        <v>4</v>
      </c>
      <c r="E24" s="33">
        <v>4</v>
      </c>
      <c r="F24" s="54">
        <v>5</v>
      </c>
      <c r="G24" s="45">
        <v>10</v>
      </c>
      <c r="H24" s="36">
        <f t="shared" si="1"/>
        <v>81</v>
      </c>
      <c r="I24" s="19">
        <f t="shared" si="0"/>
        <v>91</v>
      </c>
    </row>
    <row r="25" spans="1:9" x14ac:dyDescent="0.2">
      <c r="A25" s="18" t="str">
        <f>'RFP Responses'!A24</f>
        <v>Johnson &amp; Pace Incorporated</v>
      </c>
      <c r="B25" s="28">
        <v>32.799999999999997</v>
      </c>
      <c r="C25" s="28">
        <v>33.6</v>
      </c>
      <c r="D25" s="28">
        <v>4</v>
      </c>
      <c r="E25" s="33">
        <v>3</v>
      </c>
      <c r="F25" s="54">
        <v>5</v>
      </c>
      <c r="G25" s="45">
        <v>8.1199999999999992</v>
      </c>
      <c r="H25" s="36">
        <f t="shared" si="1"/>
        <v>78.400000000000006</v>
      </c>
      <c r="I25" s="19">
        <f t="shared" si="0"/>
        <v>86.52000000000001</v>
      </c>
    </row>
    <row r="26" spans="1:9" x14ac:dyDescent="0.2">
      <c r="A26" s="18" t="str">
        <f>'RFP Responses'!A25</f>
        <v>Johnson, LLC</v>
      </c>
      <c r="B26" s="28">
        <v>40</v>
      </c>
      <c r="C26" s="28">
        <v>21</v>
      </c>
      <c r="D26" s="28">
        <v>3</v>
      </c>
      <c r="E26" s="33">
        <v>5</v>
      </c>
      <c r="F26" s="54">
        <v>3.7</v>
      </c>
      <c r="G26" s="45">
        <v>8.4</v>
      </c>
      <c r="H26" s="36">
        <f t="shared" si="1"/>
        <v>72.7</v>
      </c>
      <c r="I26" s="19">
        <f t="shared" si="0"/>
        <v>81.100000000000009</v>
      </c>
    </row>
    <row r="27" spans="1:9" x14ac:dyDescent="0.2">
      <c r="A27" s="18" t="str">
        <f>'RFP Responses'!A26</f>
        <v>LEAF Engineers</v>
      </c>
      <c r="B27" s="28">
        <v>36</v>
      </c>
      <c r="C27" s="28">
        <v>31.5</v>
      </c>
      <c r="D27" s="28">
        <v>5</v>
      </c>
      <c r="E27" s="33">
        <v>5</v>
      </c>
      <c r="F27" s="54">
        <v>5</v>
      </c>
      <c r="G27" s="45">
        <v>10</v>
      </c>
      <c r="H27" s="36">
        <f t="shared" si="1"/>
        <v>82.5</v>
      </c>
      <c r="I27" s="19">
        <f t="shared" si="0"/>
        <v>92.5</v>
      </c>
    </row>
    <row r="28" spans="1:9" x14ac:dyDescent="0.2">
      <c r="A28" s="18" t="str">
        <f>'RFP Responses'!A27</f>
        <v>Llewelyn-Davis sahnill</v>
      </c>
      <c r="B28" s="28">
        <v>33.6</v>
      </c>
      <c r="C28" s="28">
        <v>21</v>
      </c>
      <c r="D28" s="28">
        <v>3</v>
      </c>
      <c r="E28" s="33">
        <v>4</v>
      </c>
      <c r="F28" s="54">
        <v>4.0999999999999996</v>
      </c>
      <c r="G28" s="45">
        <v>10</v>
      </c>
      <c r="H28" s="36">
        <f t="shared" si="1"/>
        <v>65.7</v>
      </c>
      <c r="I28" s="19">
        <f t="shared" si="0"/>
        <v>75.7</v>
      </c>
    </row>
    <row r="29" spans="1:9" x14ac:dyDescent="0.2">
      <c r="A29" s="18" t="str">
        <f>'RFP Responses'!A28</f>
        <v>OC + A Architects**</v>
      </c>
      <c r="B29" s="28">
        <v>32.799999999999997</v>
      </c>
      <c r="C29" s="28">
        <v>26.6</v>
      </c>
      <c r="D29" s="28">
        <v>3.7</v>
      </c>
      <c r="E29" s="33">
        <v>3.1</v>
      </c>
      <c r="F29" s="54">
        <v>4</v>
      </c>
      <c r="G29" s="45">
        <v>8.4</v>
      </c>
      <c r="H29" s="36">
        <f t="shared" si="1"/>
        <v>70.2</v>
      </c>
      <c r="I29" s="19">
        <f t="shared" si="0"/>
        <v>78.600000000000009</v>
      </c>
    </row>
    <row r="30" spans="1:9" x14ac:dyDescent="0.2">
      <c r="A30" s="18" t="str">
        <f>'RFP Responses'!A29</f>
        <v>PBK</v>
      </c>
      <c r="B30" s="28">
        <v>40</v>
      </c>
      <c r="C30" s="28">
        <v>35</v>
      </c>
      <c r="D30" s="28">
        <v>5</v>
      </c>
      <c r="E30" s="33">
        <v>5</v>
      </c>
      <c r="F30" s="54">
        <v>4.5999999999999996</v>
      </c>
      <c r="G30" s="45">
        <v>10</v>
      </c>
      <c r="H30" s="36">
        <f t="shared" si="1"/>
        <v>89.6</v>
      </c>
      <c r="I30" s="19">
        <f t="shared" si="0"/>
        <v>99.6</v>
      </c>
    </row>
    <row r="31" spans="1:9" x14ac:dyDescent="0.2">
      <c r="A31" s="18" t="str">
        <f>'RFP Responses'!A30</f>
        <v>PDG Architects</v>
      </c>
      <c r="B31" s="28">
        <v>25.6</v>
      </c>
      <c r="C31" s="28">
        <v>21</v>
      </c>
      <c r="D31" s="28">
        <v>4</v>
      </c>
      <c r="E31" s="33">
        <v>5</v>
      </c>
      <c r="F31" s="54">
        <v>5</v>
      </c>
      <c r="G31" s="45">
        <v>10</v>
      </c>
      <c r="H31" s="36">
        <f t="shared" si="1"/>
        <v>60.6</v>
      </c>
      <c r="I31" s="19">
        <f t="shared" si="0"/>
        <v>70.599999999999994</v>
      </c>
    </row>
    <row r="32" spans="1:9" x14ac:dyDescent="0.2">
      <c r="A32" s="18" t="str">
        <f>'RFP Responses'!A31</f>
        <v>Pfluger Associates</v>
      </c>
      <c r="B32" s="28">
        <v>32</v>
      </c>
      <c r="C32" s="28">
        <v>22.4</v>
      </c>
      <c r="D32" s="28">
        <v>5</v>
      </c>
      <c r="E32" s="33">
        <v>5</v>
      </c>
      <c r="F32" s="54">
        <v>3</v>
      </c>
      <c r="G32" s="45">
        <v>8.4</v>
      </c>
      <c r="H32" s="36">
        <f t="shared" si="1"/>
        <v>67.400000000000006</v>
      </c>
      <c r="I32" s="19">
        <f t="shared" si="0"/>
        <v>75.800000000000011</v>
      </c>
    </row>
    <row r="33" spans="1:9" x14ac:dyDescent="0.2">
      <c r="A33" s="18" t="str">
        <f>'RFP Responses'!A32</f>
        <v>PGAL</v>
      </c>
      <c r="B33" s="28">
        <v>36</v>
      </c>
      <c r="C33" s="28">
        <v>28</v>
      </c>
      <c r="D33" s="28">
        <v>5</v>
      </c>
      <c r="E33" s="33">
        <v>4.7</v>
      </c>
      <c r="F33" s="54">
        <v>4</v>
      </c>
      <c r="G33" s="45">
        <v>10</v>
      </c>
      <c r="H33" s="36">
        <f t="shared" si="1"/>
        <v>77.7</v>
      </c>
      <c r="I33" s="19">
        <f t="shared" si="0"/>
        <v>87.7</v>
      </c>
    </row>
    <row r="34" spans="1:9" x14ac:dyDescent="0.2">
      <c r="A34" s="18" t="str">
        <f>'RFP Responses'!A33</f>
        <v>PhiloWilke Partnership</v>
      </c>
      <c r="B34" s="28">
        <v>24</v>
      </c>
      <c r="C34" s="28">
        <v>21</v>
      </c>
      <c r="D34" s="28">
        <v>5</v>
      </c>
      <c r="E34" s="33">
        <v>3</v>
      </c>
      <c r="F34" s="54">
        <v>5</v>
      </c>
      <c r="G34" s="45">
        <v>10</v>
      </c>
      <c r="H34" s="36">
        <f t="shared" si="1"/>
        <v>58</v>
      </c>
      <c r="I34" s="19">
        <f t="shared" si="0"/>
        <v>68</v>
      </c>
    </row>
    <row r="35" spans="1:9" x14ac:dyDescent="0.2">
      <c r="A35" s="18" t="str">
        <f>'RFP Responses'!A34</f>
        <v>Powers Brown Architecture of Texas</v>
      </c>
      <c r="B35" s="28">
        <v>24</v>
      </c>
      <c r="C35" s="28">
        <v>21.7</v>
      </c>
      <c r="D35" s="28">
        <v>3.7</v>
      </c>
      <c r="E35" s="33">
        <v>3.2</v>
      </c>
      <c r="F35" s="54">
        <v>5</v>
      </c>
      <c r="G35" s="45">
        <v>10</v>
      </c>
      <c r="H35" s="36">
        <f t="shared" si="1"/>
        <v>57.600000000000009</v>
      </c>
      <c r="I35" s="19">
        <f t="shared" si="0"/>
        <v>67.600000000000009</v>
      </c>
    </row>
    <row r="36" spans="1:9" x14ac:dyDescent="0.2">
      <c r="A36" s="18" t="str">
        <f>'RFP Responses'!A35</f>
        <v>Rdlr Architects, Inc.</v>
      </c>
      <c r="B36" s="28">
        <v>25.6</v>
      </c>
      <c r="C36" s="28">
        <v>21</v>
      </c>
      <c r="D36" s="28">
        <v>5</v>
      </c>
      <c r="E36" s="33">
        <v>5</v>
      </c>
      <c r="F36" s="54">
        <v>5</v>
      </c>
      <c r="G36" s="45">
        <v>10</v>
      </c>
      <c r="H36" s="36">
        <f t="shared" si="1"/>
        <v>61.6</v>
      </c>
      <c r="I36" s="19">
        <f t="shared" si="0"/>
        <v>71.599999999999994</v>
      </c>
    </row>
    <row r="37" spans="1:9" x14ac:dyDescent="0.2">
      <c r="A37" s="18" t="str">
        <f>'RFP Responses'!A36</f>
        <v>REES</v>
      </c>
      <c r="B37" s="28">
        <v>31.2</v>
      </c>
      <c r="C37" s="28">
        <v>21</v>
      </c>
      <c r="D37" s="28">
        <v>5</v>
      </c>
      <c r="E37" s="33">
        <v>5</v>
      </c>
      <c r="F37" s="54">
        <v>5</v>
      </c>
      <c r="G37" s="45">
        <v>10</v>
      </c>
      <c r="H37" s="36">
        <f t="shared" si="1"/>
        <v>67.2</v>
      </c>
      <c r="I37" s="19">
        <f t="shared" si="0"/>
        <v>77.2</v>
      </c>
    </row>
    <row r="38" spans="1:9" x14ac:dyDescent="0.2">
      <c r="A38" s="18" t="str">
        <f>'RFP Responses'!A37</f>
        <v>Robert Adams, Inc.**</v>
      </c>
      <c r="B38" s="28">
        <v>37.6</v>
      </c>
      <c r="C38" s="28">
        <v>28.7</v>
      </c>
      <c r="D38" s="28">
        <v>4.8</v>
      </c>
      <c r="E38" s="33">
        <v>3</v>
      </c>
      <c r="F38" s="54">
        <v>4</v>
      </c>
      <c r="G38" s="45">
        <v>10</v>
      </c>
      <c r="H38" s="36">
        <f t="shared" si="1"/>
        <v>78.099999999999994</v>
      </c>
      <c r="I38" s="19">
        <f t="shared" si="0"/>
        <v>88.1</v>
      </c>
    </row>
    <row r="39" spans="1:9" x14ac:dyDescent="0.2">
      <c r="A39" s="18" t="str">
        <f>'RFP Responses'!A38</f>
        <v>Smith &amp; Company Architects**</v>
      </c>
      <c r="B39" s="28">
        <v>32</v>
      </c>
      <c r="C39" s="28">
        <v>35</v>
      </c>
      <c r="D39" s="28">
        <v>5</v>
      </c>
      <c r="E39" s="33">
        <v>5</v>
      </c>
      <c r="F39" s="54">
        <v>5</v>
      </c>
      <c r="G39" s="45">
        <v>10</v>
      </c>
      <c r="H39" s="36">
        <f t="shared" si="1"/>
        <v>82</v>
      </c>
      <c r="I39" s="19">
        <f t="shared" si="0"/>
        <v>92</v>
      </c>
    </row>
    <row r="40" spans="1:9" x14ac:dyDescent="0.2">
      <c r="A40" s="18" t="str">
        <f>'RFP Responses'!A39</f>
        <v>STOA International Architects, Inc.**</v>
      </c>
      <c r="B40" s="28">
        <v>24</v>
      </c>
      <c r="C40" s="28">
        <v>22.4</v>
      </c>
      <c r="D40" s="28">
        <v>5</v>
      </c>
      <c r="E40" s="33">
        <v>5</v>
      </c>
      <c r="F40" s="54">
        <v>5</v>
      </c>
      <c r="G40" s="45">
        <v>10</v>
      </c>
      <c r="H40" s="36">
        <f t="shared" si="1"/>
        <v>61.4</v>
      </c>
      <c r="I40" s="19">
        <f t="shared" si="0"/>
        <v>71.400000000000006</v>
      </c>
    </row>
    <row r="41" spans="1:9" x14ac:dyDescent="0.2">
      <c r="A41" s="18" t="str">
        <f>'RFP Responses'!A40</f>
        <v>The Lauck Group**</v>
      </c>
      <c r="B41" s="28">
        <v>28</v>
      </c>
      <c r="C41" s="28">
        <v>22.4</v>
      </c>
      <c r="D41" s="28">
        <v>5</v>
      </c>
      <c r="E41" s="33">
        <v>5</v>
      </c>
      <c r="F41" s="54">
        <v>5</v>
      </c>
      <c r="G41" s="45">
        <v>9.6</v>
      </c>
      <c r="H41" s="36">
        <f t="shared" si="1"/>
        <v>65.400000000000006</v>
      </c>
      <c r="I41" s="19">
        <f t="shared" si="0"/>
        <v>75</v>
      </c>
    </row>
    <row r="42" spans="1:9" x14ac:dyDescent="0.2">
      <c r="A42" s="18" t="str">
        <f>'RFP Responses'!A41</f>
        <v>Turner Duran Architects</v>
      </c>
      <c r="B42" s="28">
        <v>24.8</v>
      </c>
      <c r="C42" s="28">
        <v>21.7</v>
      </c>
      <c r="D42" s="28">
        <v>3.2</v>
      </c>
      <c r="E42" s="33">
        <v>4.9000000000000004</v>
      </c>
      <c r="F42" s="54">
        <v>5</v>
      </c>
      <c r="G42" s="45">
        <v>10</v>
      </c>
      <c r="H42" s="36">
        <f t="shared" si="1"/>
        <v>59.6</v>
      </c>
      <c r="I42" s="19">
        <f t="shared" si="0"/>
        <v>69.599999999999994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:I2"/>
    </sheetView>
  </sheetViews>
  <sheetFormatPr defaultRowHeight="15" x14ac:dyDescent="0.2"/>
  <cols>
    <col min="1" max="1" width="41.7109375" style="12" customWidth="1"/>
    <col min="2" max="5" width="9.140625" style="12"/>
    <col min="6" max="6" width="9.140625" style="43"/>
    <col min="7" max="7" width="9.140625" style="12"/>
    <col min="8" max="8" width="9.140625" style="43"/>
    <col min="9" max="9" width="14.7109375" style="12" customWidth="1"/>
    <col min="10" max="10" width="17.5703125" style="12" bestFit="1" customWidth="1"/>
    <col min="11" max="258" width="9.140625" style="12"/>
    <col min="259" max="259" width="41.7109375" style="12" customWidth="1"/>
    <col min="260" max="265" width="9.140625" style="12"/>
    <col min="266" max="266" width="17.5703125" style="12" bestFit="1" customWidth="1"/>
    <col min="267" max="514" width="9.140625" style="12"/>
    <col min="515" max="515" width="41.7109375" style="12" customWidth="1"/>
    <col min="516" max="521" width="9.140625" style="12"/>
    <col min="522" max="522" width="17.5703125" style="12" bestFit="1" customWidth="1"/>
    <col min="523" max="770" width="9.140625" style="12"/>
    <col min="771" max="771" width="41.7109375" style="12" customWidth="1"/>
    <col min="772" max="777" width="9.140625" style="12"/>
    <col min="778" max="778" width="17.5703125" style="12" bestFit="1" customWidth="1"/>
    <col min="779" max="1026" width="9.140625" style="12"/>
    <col min="1027" max="1027" width="41.7109375" style="12" customWidth="1"/>
    <col min="1028" max="1033" width="9.140625" style="12"/>
    <col min="1034" max="1034" width="17.5703125" style="12" bestFit="1" customWidth="1"/>
    <col min="1035" max="1282" width="9.140625" style="12"/>
    <col min="1283" max="1283" width="41.7109375" style="12" customWidth="1"/>
    <col min="1284" max="1289" width="9.140625" style="12"/>
    <col min="1290" max="1290" width="17.5703125" style="12" bestFit="1" customWidth="1"/>
    <col min="1291" max="1538" width="9.140625" style="12"/>
    <col min="1539" max="1539" width="41.7109375" style="12" customWidth="1"/>
    <col min="1540" max="1545" width="9.140625" style="12"/>
    <col min="1546" max="1546" width="17.5703125" style="12" bestFit="1" customWidth="1"/>
    <col min="1547" max="1794" width="9.140625" style="12"/>
    <col min="1795" max="1795" width="41.7109375" style="12" customWidth="1"/>
    <col min="1796" max="1801" width="9.140625" style="12"/>
    <col min="1802" max="1802" width="17.5703125" style="12" bestFit="1" customWidth="1"/>
    <col min="1803" max="2050" width="9.140625" style="12"/>
    <col min="2051" max="2051" width="41.7109375" style="12" customWidth="1"/>
    <col min="2052" max="2057" width="9.140625" style="12"/>
    <col min="2058" max="2058" width="17.5703125" style="12" bestFit="1" customWidth="1"/>
    <col min="2059" max="2306" width="9.140625" style="12"/>
    <col min="2307" max="2307" width="41.7109375" style="12" customWidth="1"/>
    <col min="2308" max="2313" width="9.140625" style="12"/>
    <col min="2314" max="2314" width="17.5703125" style="12" bestFit="1" customWidth="1"/>
    <col min="2315" max="2562" width="9.140625" style="12"/>
    <col min="2563" max="2563" width="41.7109375" style="12" customWidth="1"/>
    <col min="2564" max="2569" width="9.140625" style="12"/>
    <col min="2570" max="2570" width="17.5703125" style="12" bestFit="1" customWidth="1"/>
    <col min="2571" max="2818" width="9.140625" style="12"/>
    <col min="2819" max="2819" width="41.7109375" style="12" customWidth="1"/>
    <col min="2820" max="2825" width="9.140625" style="12"/>
    <col min="2826" max="2826" width="17.5703125" style="12" bestFit="1" customWidth="1"/>
    <col min="2827" max="3074" width="9.140625" style="12"/>
    <col min="3075" max="3075" width="41.7109375" style="12" customWidth="1"/>
    <col min="3076" max="3081" width="9.140625" style="12"/>
    <col min="3082" max="3082" width="17.5703125" style="12" bestFit="1" customWidth="1"/>
    <col min="3083" max="3330" width="9.140625" style="12"/>
    <col min="3331" max="3331" width="41.7109375" style="12" customWidth="1"/>
    <col min="3332" max="3337" width="9.140625" style="12"/>
    <col min="3338" max="3338" width="17.5703125" style="12" bestFit="1" customWidth="1"/>
    <col min="3339" max="3586" width="9.140625" style="12"/>
    <col min="3587" max="3587" width="41.7109375" style="12" customWidth="1"/>
    <col min="3588" max="3593" width="9.140625" style="12"/>
    <col min="3594" max="3594" width="17.5703125" style="12" bestFit="1" customWidth="1"/>
    <col min="3595" max="3842" width="9.140625" style="12"/>
    <col min="3843" max="3843" width="41.7109375" style="12" customWidth="1"/>
    <col min="3844" max="3849" width="9.140625" style="12"/>
    <col min="3850" max="3850" width="17.5703125" style="12" bestFit="1" customWidth="1"/>
    <col min="3851" max="4098" width="9.140625" style="12"/>
    <col min="4099" max="4099" width="41.7109375" style="12" customWidth="1"/>
    <col min="4100" max="4105" width="9.140625" style="12"/>
    <col min="4106" max="4106" width="17.5703125" style="12" bestFit="1" customWidth="1"/>
    <col min="4107" max="4354" width="9.140625" style="12"/>
    <col min="4355" max="4355" width="41.7109375" style="12" customWidth="1"/>
    <col min="4356" max="4361" width="9.140625" style="12"/>
    <col min="4362" max="4362" width="17.5703125" style="12" bestFit="1" customWidth="1"/>
    <col min="4363" max="4610" width="9.140625" style="12"/>
    <col min="4611" max="4611" width="41.7109375" style="12" customWidth="1"/>
    <col min="4612" max="4617" width="9.140625" style="12"/>
    <col min="4618" max="4618" width="17.5703125" style="12" bestFit="1" customWidth="1"/>
    <col min="4619" max="4866" width="9.140625" style="12"/>
    <col min="4867" max="4867" width="41.7109375" style="12" customWidth="1"/>
    <col min="4868" max="4873" width="9.140625" style="12"/>
    <col min="4874" max="4874" width="17.5703125" style="12" bestFit="1" customWidth="1"/>
    <col min="4875" max="5122" width="9.140625" style="12"/>
    <col min="5123" max="5123" width="41.7109375" style="12" customWidth="1"/>
    <col min="5124" max="5129" width="9.140625" style="12"/>
    <col min="5130" max="5130" width="17.5703125" style="12" bestFit="1" customWidth="1"/>
    <col min="5131" max="5378" width="9.140625" style="12"/>
    <col min="5379" max="5379" width="41.7109375" style="12" customWidth="1"/>
    <col min="5380" max="5385" width="9.140625" style="12"/>
    <col min="5386" max="5386" width="17.5703125" style="12" bestFit="1" customWidth="1"/>
    <col min="5387" max="5634" width="9.140625" style="12"/>
    <col min="5635" max="5635" width="41.7109375" style="12" customWidth="1"/>
    <col min="5636" max="5641" width="9.140625" style="12"/>
    <col min="5642" max="5642" width="17.5703125" style="12" bestFit="1" customWidth="1"/>
    <col min="5643" max="5890" width="9.140625" style="12"/>
    <col min="5891" max="5891" width="41.7109375" style="12" customWidth="1"/>
    <col min="5892" max="5897" width="9.140625" style="12"/>
    <col min="5898" max="5898" width="17.5703125" style="12" bestFit="1" customWidth="1"/>
    <col min="5899" max="6146" width="9.140625" style="12"/>
    <col min="6147" max="6147" width="41.7109375" style="12" customWidth="1"/>
    <col min="6148" max="6153" width="9.140625" style="12"/>
    <col min="6154" max="6154" width="17.5703125" style="12" bestFit="1" customWidth="1"/>
    <col min="6155" max="6402" width="9.140625" style="12"/>
    <col min="6403" max="6403" width="41.7109375" style="12" customWidth="1"/>
    <col min="6404" max="6409" width="9.140625" style="12"/>
    <col min="6410" max="6410" width="17.5703125" style="12" bestFit="1" customWidth="1"/>
    <col min="6411" max="6658" width="9.140625" style="12"/>
    <col min="6659" max="6659" width="41.7109375" style="12" customWidth="1"/>
    <col min="6660" max="6665" width="9.140625" style="12"/>
    <col min="6666" max="6666" width="17.5703125" style="12" bestFit="1" customWidth="1"/>
    <col min="6667" max="6914" width="9.140625" style="12"/>
    <col min="6915" max="6915" width="41.7109375" style="12" customWidth="1"/>
    <col min="6916" max="6921" width="9.140625" style="12"/>
    <col min="6922" max="6922" width="17.5703125" style="12" bestFit="1" customWidth="1"/>
    <col min="6923" max="7170" width="9.140625" style="12"/>
    <col min="7171" max="7171" width="41.7109375" style="12" customWidth="1"/>
    <col min="7172" max="7177" width="9.140625" style="12"/>
    <col min="7178" max="7178" width="17.5703125" style="12" bestFit="1" customWidth="1"/>
    <col min="7179" max="7426" width="9.140625" style="12"/>
    <col min="7427" max="7427" width="41.7109375" style="12" customWidth="1"/>
    <col min="7428" max="7433" width="9.140625" style="12"/>
    <col min="7434" max="7434" width="17.5703125" style="12" bestFit="1" customWidth="1"/>
    <col min="7435" max="7682" width="9.140625" style="12"/>
    <col min="7683" max="7683" width="41.7109375" style="12" customWidth="1"/>
    <col min="7684" max="7689" width="9.140625" style="12"/>
    <col min="7690" max="7690" width="17.5703125" style="12" bestFit="1" customWidth="1"/>
    <col min="7691" max="7938" width="9.140625" style="12"/>
    <col min="7939" max="7939" width="41.7109375" style="12" customWidth="1"/>
    <col min="7940" max="7945" width="9.140625" style="12"/>
    <col min="7946" max="7946" width="17.5703125" style="12" bestFit="1" customWidth="1"/>
    <col min="7947" max="8194" width="9.140625" style="12"/>
    <col min="8195" max="8195" width="41.7109375" style="12" customWidth="1"/>
    <col min="8196" max="8201" width="9.140625" style="12"/>
    <col min="8202" max="8202" width="17.5703125" style="12" bestFit="1" customWidth="1"/>
    <col min="8203" max="8450" width="9.140625" style="12"/>
    <col min="8451" max="8451" width="41.7109375" style="12" customWidth="1"/>
    <col min="8452" max="8457" width="9.140625" style="12"/>
    <col min="8458" max="8458" width="17.5703125" style="12" bestFit="1" customWidth="1"/>
    <col min="8459" max="8706" width="9.140625" style="12"/>
    <col min="8707" max="8707" width="41.7109375" style="12" customWidth="1"/>
    <col min="8708" max="8713" width="9.140625" style="12"/>
    <col min="8714" max="8714" width="17.5703125" style="12" bestFit="1" customWidth="1"/>
    <col min="8715" max="8962" width="9.140625" style="12"/>
    <col min="8963" max="8963" width="41.7109375" style="12" customWidth="1"/>
    <col min="8964" max="8969" width="9.140625" style="12"/>
    <col min="8970" max="8970" width="17.5703125" style="12" bestFit="1" customWidth="1"/>
    <col min="8971" max="9218" width="9.140625" style="12"/>
    <col min="9219" max="9219" width="41.7109375" style="12" customWidth="1"/>
    <col min="9220" max="9225" width="9.140625" style="12"/>
    <col min="9226" max="9226" width="17.5703125" style="12" bestFit="1" customWidth="1"/>
    <col min="9227" max="9474" width="9.140625" style="12"/>
    <col min="9475" max="9475" width="41.7109375" style="12" customWidth="1"/>
    <col min="9476" max="9481" width="9.140625" style="12"/>
    <col min="9482" max="9482" width="17.5703125" style="12" bestFit="1" customWidth="1"/>
    <col min="9483" max="9730" width="9.140625" style="12"/>
    <col min="9731" max="9731" width="41.7109375" style="12" customWidth="1"/>
    <col min="9732" max="9737" width="9.140625" style="12"/>
    <col min="9738" max="9738" width="17.5703125" style="12" bestFit="1" customWidth="1"/>
    <col min="9739" max="9986" width="9.140625" style="12"/>
    <col min="9987" max="9987" width="41.7109375" style="12" customWidth="1"/>
    <col min="9988" max="9993" width="9.140625" style="12"/>
    <col min="9994" max="9994" width="17.5703125" style="12" bestFit="1" customWidth="1"/>
    <col min="9995" max="10242" width="9.140625" style="12"/>
    <col min="10243" max="10243" width="41.7109375" style="12" customWidth="1"/>
    <col min="10244" max="10249" width="9.140625" style="12"/>
    <col min="10250" max="10250" width="17.5703125" style="12" bestFit="1" customWidth="1"/>
    <col min="10251" max="10498" width="9.140625" style="12"/>
    <col min="10499" max="10499" width="41.7109375" style="12" customWidth="1"/>
    <col min="10500" max="10505" width="9.140625" style="12"/>
    <col min="10506" max="10506" width="17.5703125" style="12" bestFit="1" customWidth="1"/>
    <col min="10507" max="10754" width="9.140625" style="12"/>
    <col min="10755" max="10755" width="41.7109375" style="12" customWidth="1"/>
    <col min="10756" max="10761" width="9.140625" style="12"/>
    <col min="10762" max="10762" width="17.5703125" style="12" bestFit="1" customWidth="1"/>
    <col min="10763" max="11010" width="9.140625" style="12"/>
    <col min="11011" max="11011" width="41.7109375" style="12" customWidth="1"/>
    <col min="11012" max="11017" width="9.140625" style="12"/>
    <col min="11018" max="11018" width="17.5703125" style="12" bestFit="1" customWidth="1"/>
    <col min="11019" max="11266" width="9.140625" style="12"/>
    <col min="11267" max="11267" width="41.7109375" style="12" customWidth="1"/>
    <col min="11268" max="11273" width="9.140625" style="12"/>
    <col min="11274" max="11274" width="17.5703125" style="12" bestFit="1" customWidth="1"/>
    <col min="11275" max="11522" width="9.140625" style="12"/>
    <col min="11523" max="11523" width="41.7109375" style="12" customWidth="1"/>
    <col min="11524" max="11529" width="9.140625" style="12"/>
    <col min="11530" max="11530" width="17.5703125" style="12" bestFit="1" customWidth="1"/>
    <col min="11531" max="11778" width="9.140625" style="12"/>
    <col min="11779" max="11779" width="41.7109375" style="12" customWidth="1"/>
    <col min="11780" max="11785" width="9.140625" style="12"/>
    <col min="11786" max="11786" width="17.5703125" style="12" bestFit="1" customWidth="1"/>
    <col min="11787" max="12034" width="9.140625" style="12"/>
    <col min="12035" max="12035" width="41.7109375" style="12" customWidth="1"/>
    <col min="12036" max="12041" width="9.140625" style="12"/>
    <col min="12042" max="12042" width="17.5703125" style="12" bestFit="1" customWidth="1"/>
    <col min="12043" max="12290" width="9.140625" style="12"/>
    <col min="12291" max="12291" width="41.7109375" style="12" customWidth="1"/>
    <col min="12292" max="12297" width="9.140625" style="12"/>
    <col min="12298" max="12298" width="17.5703125" style="12" bestFit="1" customWidth="1"/>
    <col min="12299" max="12546" width="9.140625" style="12"/>
    <col min="12547" max="12547" width="41.7109375" style="12" customWidth="1"/>
    <col min="12548" max="12553" width="9.140625" style="12"/>
    <col min="12554" max="12554" width="17.5703125" style="12" bestFit="1" customWidth="1"/>
    <col min="12555" max="12802" width="9.140625" style="12"/>
    <col min="12803" max="12803" width="41.7109375" style="12" customWidth="1"/>
    <col min="12804" max="12809" width="9.140625" style="12"/>
    <col min="12810" max="12810" width="17.5703125" style="12" bestFit="1" customWidth="1"/>
    <col min="12811" max="13058" width="9.140625" style="12"/>
    <col min="13059" max="13059" width="41.7109375" style="12" customWidth="1"/>
    <col min="13060" max="13065" width="9.140625" style="12"/>
    <col min="13066" max="13066" width="17.5703125" style="12" bestFit="1" customWidth="1"/>
    <col min="13067" max="13314" width="9.140625" style="12"/>
    <col min="13315" max="13315" width="41.7109375" style="12" customWidth="1"/>
    <col min="13316" max="13321" width="9.140625" style="12"/>
    <col min="13322" max="13322" width="17.5703125" style="12" bestFit="1" customWidth="1"/>
    <col min="13323" max="13570" width="9.140625" style="12"/>
    <col min="13571" max="13571" width="41.7109375" style="12" customWidth="1"/>
    <col min="13572" max="13577" width="9.140625" style="12"/>
    <col min="13578" max="13578" width="17.5703125" style="12" bestFit="1" customWidth="1"/>
    <col min="13579" max="13826" width="9.140625" style="12"/>
    <col min="13827" max="13827" width="41.7109375" style="12" customWidth="1"/>
    <col min="13828" max="13833" width="9.140625" style="12"/>
    <col min="13834" max="13834" width="17.5703125" style="12" bestFit="1" customWidth="1"/>
    <col min="13835" max="14082" width="9.140625" style="12"/>
    <col min="14083" max="14083" width="41.7109375" style="12" customWidth="1"/>
    <col min="14084" max="14089" width="9.140625" style="12"/>
    <col min="14090" max="14090" width="17.5703125" style="12" bestFit="1" customWidth="1"/>
    <col min="14091" max="14338" width="9.140625" style="12"/>
    <col min="14339" max="14339" width="41.7109375" style="12" customWidth="1"/>
    <col min="14340" max="14345" width="9.140625" style="12"/>
    <col min="14346" max="14346" width="17.5703125" style="12" bestFit="1" customWidth="1"/>
    <col min="14347" max="14594" width="9.140625" style="12"/>
    <col min="14595" max="14595" width="41.7109375" style="12" customWidth="1"/>
    <col min="14596" max="14601" width="9.140625" style="12"/>
    <col min="14602" max="14602" width="17.5703125" style="12" bestFit="1" customWidth="1"/>
    <col min="14603" max="14850" width="9.140625" style="12"/>
    <col min="14851" max="14851" width="41.7109375" style="12" customWidth="1"/>
    <col min="14852" max="14857" width="9.140625" style="12"/>
    <col min="14858" max="14858" width="17.5703125" style="12" bestFit="1" customWidth="1"/>
    <col min="14859" max="15106" width="9.140625" style="12"/>
    <col min="15107" max="15107" width="41.7109375" style="12" customWidth="1"/>
    <col min="15108" max="15113" width="9.140625" style="12"/>
    <col min="15114" max="15114" width="17.5703125" style="12" bestFit="1" customWidth="1"/>
    <col min="15115" max="15362" width="9.140625" style="12"/>
    <col min="15363" max="15363" width="41.7109375" style="12" customWidth="1"/>
    <col min="15364" max="15369" width="9.140625" style="12"/>
    <col min="15370" max="15370" width="17.5703125" style="12" bestFit="1" customWidth="1"/>
    <col min="15371" max="15618" width="9.140625" style="12"/>
    <col min="15619" max="15619" width="41.7109375" style="12" customWidth="1"/>
    <col min="15620" max="15625" width="9.140625" style="12"/>
    <col min="15626" max="15626" width="17.5703125" style="12" bestFit="1" customWidth="1"/>
    <col min="15627" max="15874" width="9.140625" style="12"/>
    <col min="15875" max="15875" width="41.7109375" style="12" customWidth="1"/>
    <col min="15876" max="15881" width="9.140625" style="12"/>
    <col min="15882" max="15882" width="17.5703125" style="12" bestFit="1" customWidth="1"/>
    <col min="15883" max="16130" width="9.140625" style="12"/>
    <col min="16131" max="16131" width="41.7109375" style="12" customWidth="1"/>
    <col min="16132" max="16137" width="9.140625" style="12"/>
    <col min="16138" max="16138" width="17.5703125" style="12" bestFit="1" customWidth="1"/>
    <col min="16139" max="16384" width="9.140625" style="12"/>
  </cols>
  <sheetData>
    <row r="1" spans="1:9" ht="15.7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</row>
    <row r="2" spans="1:9" ht="15" customHeight="1" x14ac:dyDescent="0.2">
      <c r="A2" s="63" t="str">
        <f>'RFP Responses'!A1</f>
        <v>RFQ730-17074 For Continuing Architectural and Engineering Services</v>
      </c>
      <c r="B2" s="64"/>
      <c r="C2" s="64"/>
      <c r="D2" s="64"/>
      <c r="E2" s="64"/>
      <c r="F2" s="64"/>
      <c r="G2" s="64"/>
      <c r="H2" s="64"/>
      <c r="I2" s="64"/>
    </row>
    <row r="3" spans="1:9" ht="15.75" thickBot="1" x14ac:dyDescent="0.25">
      <c r="F3" s="52"/>
      <c r="G3" s="43"/>
      <c r="H3" s="12"/>
      <c r="I3" s="13"/>
    </row>
    <row r="4" spans="1:9" ht="67.5" thickTop="1" thickBot="1" x14ac:dyDescent="0.25">
      <c r="A4" s="14" t="s">
        <v>5</v>
      </c>
      <c r="B4" s="15" t="s">
        <v>48</v>
      </c>
      <c r="C4" s="15" t="s">
        <v>49</v>
      </c>
      <c r="D4" s="15" t="s">
        <v>50</v>
      </c>
      <c r="E4" s="15" t="s">
        <v>51</v>
      </c>
      <c r="F4" s="53" t="s">
        <v>52</v>
      </c>
      <c r="G4" s="44" t="s">
        <v>53</v>
      </c>
      <c r="H4" s="16" t="s">
        <v>10</v>
      </c>
      <c r="I4" s="16" t="s">
        <v>6</v>
      </c>
    </row>
    <row r="5" spans="1:9" ht="15.75" thickTop="1" x14ac:dyDescent="0.2">
      <c r="A5" s="18" t="str">
        <f>'RFP Responses'!A4</f>
        <v>Astelle, LLC</v>
      </c>
      <c r="B5" s="28">
        <v>16</v>
      </c>
      <c r="C5" s="28">
        <v>21</v>
      </c>
      <c r="D5" s="28">
        <v>3</v>
      </c>
      <c r="E5" s="34">
        <v>3.5</v>
      </c>
      <c r="F5" s="54">
        <v>3</v>
      </c>
      <c r="G5" s="45">
        <v>10</v>
      </c>
      <c r="H5" s="36">
        <f>B5+C5+D5+E5+F5</f>
        <v>46.5</v>
      </c>
      <c r="I5" s="19">
        <f t="shared" ref="I5:I42" si="0">SUM(B5:G5)</f>
        <v>56.5</v>
      </c>
    </row>
    <row r="6" spans="1:9" x14ac:dyDescent="0.2">
      <c r="A6" s="18" t="str">
        <f>'RFP Responses'!A5</f>
        <v>AT3 + RDC Architects**</v>
      </c>
      <c r="B6" s="28">
        <v>24</v>
      </c>
      <c r="C6" s="28">
        <v>19.600000000000001</v>
      </c>
      <c r="D6" s="28">
        <v>2.8</v>
      </c>
      <c r="E6" s="33">
        <v>2.9</v>
      </c>
      <c r="F6" s="54">
        <v>3</v>
      </c>
      <c r="G6" s="45">
        <v>10</v>
      </c>
      <c r="H6" s="36">
        <f t="shared" ref="H6:H42" si="1">B6+C6+D6+E6+F6</f>
        <v>52.3</v>
      </c>
      <c r="I6" s="19">
        <f t="shared" si="0"/>
        <v>62.3</v>
      </c>
    </row>
    <row r="7" spans="1:9" x14ac:dyDescent="0.2">
      <c r="A7" s="18" t="str">
        <f>'RFP Responses'!A6</f>
        <v>Atkins North America, Inc</v>
      </c>
      <c r="B7" s="28">
        <v>31.2</v>
      </c>
      <c r="C7" s="28">
        <v>31.5</v>
      </c>
      <c r="D7" s="28">
        <v>4</v>
      </c>
      <c r="E7" s="33">
        <v>3.8</v>
      </c>
      <c r="F7" s="54">
        <v>4</v>
      </c>
      <c r="G7" s="45">
        <v>10</v>
      </c>
      <c r="H7" s="36">
        <f t="shared" si="1"/>
        <v>74.5</v>
      </c>
      <c r="I7" s="19">
        <f t="shared" si="0"/>
        <v>84.5</v>
      </c>
    </row>
    <row r="8" spans="1:9" x14ac:dyDescent="0.2">
      <c r="A8" s="18" t="str">
        <f>'RFP Responses'!A7</f>
        <v>AUTOARCH Architects, LLC - HSP Compliant Form**</v>
      </c>
      <c r="B8" s="28">
        <v>16</v>
      </c>
      <c r="C8" s="28">
        <v>17.5</v>
      </c>
      <c r="D8" s="28">
        <v>2.5</v>
      </c>
      <c r="E8" s="33">
        <v>2.5</v>
      </c>
      <c r="F8" s="54">
        <v>2.8</v>
      </c>
      <c r="G8" s="45">
        <v>10</v>
      </c>
      <c r="H8" s="36">
        <f t="shared" si="1"/>
        <v>41.3</v>
      </c>
      <c r="I8" s="19">
        <f t="shared" si="0"/>
        <v>51.3</v>
      </c>
    </row>
    <row r="9" spans="1:9" x14ac:dyDescent="0.2">
      <c r="A9" s="18" t="str">
        <f>'RFP Responses'!A8</f>
        <v xml:space="preserve">Bureau Veritas North America </v>
      </c>
      <c r="B9" s="28">
        <v>24</v>
      </c>
      <c r="C9" s="28">
        <v>21</v>
      </c>
      <c r="D9" s="28">
        <v>3</v>
      </c>
      <c r="E9" s="33">
        <v>3</v>
      </c>
      <c r="F9" s="54">
        <v>3</v>
      </c>
      <c r="G9" s="45">
        <v>9.7200000000000006</v>
      </c>
      <c r="H9" s="36">
        <f t="shared" si="1"/>
        <v>54</v>
      </c>
      <c r="I9" s="19">
        <f t="shared" si="0"/>
        <v>63.72</v>
      </c>
    </row>
    <row r="10" spans="1:9" x14ac:dyDescent="0.2">
      <c r="A10" s="18" t="str">
        <f>'RFP Responses'!A9</f>
        <v>CDI-Infrastructure</v>
      </c>
      <c r="B10" s="28">
        <v>24</v>
      </c>
      <c r="C10" s="28">
        <v>20.3</v>
      </c>
      <c r="D10" s="28">
        <v>3</v>
      </c>
      <c r="E10" s="33">
        <v>3</v>
      </c>
      <c r="F10" s="54">
        <v>3.1</v>
      </c>
      <c r="G10" s="45">
        <v>10</v>
      </c>
      <c r="H10" s="36">
        <f t="shared" si="1"/>
        <v>53.4</v>
      </c>
      <c r="I10" s="19">
        <f t="shared" si="0"/>
        <v>63.4</v>
      </c>
    </row>
    <row r="11" spans="1:9" x14ac:dyDescent="0.2">
      <c r="A11" s="18" t="str">
        <f>'RFP Responses'!A10</f>
        <v>Civil Concepts, Inc.**</v>
      </c>
      <c r="B11" s="28">
        <v>24.8</v>
      </c>
      <c r="C11" s="28">
        <v>19.600000000000001</v>
      </c>
      <c r="D11" s="28">
        <v>2.9</v>
      </c>
      <c r="E11" s="33">
        <v>2.8</v>
      </c>
      <c r="F11" s="54">
        <v>3</v>
      </c>
      <c r="G11" s="45">
        <v>9.7200000000000006</v>
      </c>
      <c r="H11" s="36">
        <f t="shared" si="1"/>
        <v>53.1</v>
      </c>
      <c r="I11" s="19">
        <f t="shared" si="0"/>
        <v>62.82</v>
      </c>
    </row>
    <row r="12" spans="1:9" x14ac:dyDescent="0.2">
      <c r="A12" s="18" t="str">
        <f>'RFP Responses'!A11</f>
        <v>Collaborate Arch, LLC**</v>
      </c>
      <c r="B12" s="28">
        <v>22.4</v>
      </c>
      <c r="C12" s="28">
        <v>20.3</v>
      </c>
      <c r="D12" s="28">
        <v>3</v>
      </c>
      <c r="E12" s="33">
        <v>2.9</v>
      </c>
      <c r="F12" s="54">
        <v>3</v>
      </c>
      <c r="G12" s="45">
        <v>10</v>
      </c>
      <c r="H12" s="36">
        <f t="shared" si="1"/>
        <v>51.6</v>
      </c>
      <c r="I12" s="19">
        <f t="shared" si="0"/>
        <v>61.6</v>
      </c>
    </row>
    <row r="13" spans="1:9" x14ac:dyDescent="0.2">
      <c r="A13" s="18" t="str">
        <f>'RFP Responses'!A12</f>
        <v>Courtney Harper+Partners**</v>
      </c>
      <c r="B13" s="28">
        <v>32</v>
      </c>
      <c r="C13" s="28">
        <v>27.3</v>
      </c>
      <c r="D13" s="28">
        <v>3.8</v>
      </c>
      <c r="E13" s="33">
        <v>3.5</v>
      </c>
      <c r="F13" s="54">
        <v>4</v>
      </c>
      <c r="G13" s="45">
        <v>10</v>
      </c>
      <c r="H13" s="36">
        <f t="shared" si="1"/>
        <v>70.599999999999994</v>
      </c>
      <c r="I13" s="19">
        <f t="shared" si="0"/>
        <v>80.599999999999994</v>
      </c>
    </row>
    <row r="14" spans="1:9" x14ac:dyDescent="0.2">
      <c r="A14" s="18" t="str">
        <f>'RFP Responses'!A13</f>
        <v>Diversified Group</v>
      </c>
      <c r="B14" s="28">
        <v>24</v>
      </c>
      <c r="C14" s="28">
        <v>19.600000000000001</v>
      </c>
      <c r="D14" s="28">
        <v>3</v>
      </c>
      <c r="E14" s="33">
        <v>2.9</v>
      </c>
      <c r="F14" s="54">
        <v>3</v>
      </c>
      <c r="G14" s="45">
        <v>10</v>
      </c>
      <c r="H14" s="36">
        <f t="shared" si="1"/>
        <v>52.5</v>
      </c>
      <c r="I14" s="19">
        <f t="shared" si="0"/>
        <v>62.5</v>
      </c>
    </row>
    <row r="15" spans="1:9" x14ac:dyDescent="0.2">
      <c r="A15" s="18" t="str">
        <f>'RFP Responses'!A14</f>
        <v>DLR Group Inc. of Texas</v>
      </c>
      <c r="B15" s="28">
        <v>29.6</v>
      </c>
      <c r="C15" s="28">
        <v>22.4</v>
      </c>
      <c r="D15" s="28">
        <v>3</v>
      </c>
      <c r="E15" s="33">
        <v>3</v>
      </c>
      <c r="F15" s="54">
        <v>3</v>
      </c>
      <c r="G15" s="45">
        <v>8.92</v>
      </c>
      <c r="H15" s="36">
        <f t="shared" si="1"/>
        <v>61</v>
      </c>
      <c r="I15" s="19">
        <f t="shared" si="0"/>
        <v>69.92</v>
      </c>
    </row>
    <row r="16" spans="1:9" x14ac:dyDescent="0.2">
      <c r="A16" s="18" t="str">
        <f>'RFP Responses'!A15</f>
        <v>English + Associates Architects, Inc</v>
      </c>
      <c r="B16" s="28">
        <v>24.8</v>
      </c>
      <c r="C16" s="28">
        <v>24.5</v>
      </c>
      <c r="D16" s="28">
        <v>3</v>
      </c>
      <c r="E16" s="33">
        <v>3</v>
      </c>
      <c r="F16" s="54">
        <v>3</v>
      </c>
      <c r="G16" s="45">
        <v>10</v>
      </c>
      <c r="H16" s="36">
        <f t="shared" si="1"/>
        <v>58.3</v>
      </c>
      <c r="I16" s="19">
        <f t="shared" si="0"/>
        <v>68.3</v>
      </c>
    </row>
    <row r="17" spans="1:9" x14ac:dyDescent="0.2">
      <c r="A17" s="18" t="str">
        <f>'RFP Responses'!A16</f>
        <v>FKP Architects, Inc.</v>
      </c>
      <c r="B17" s="28">
        <v>36</v>
      </c>
      <c r="C17" s="28">
        <v>31.5</v>
      </c>
      <c r="D17" s="28">
        <v>4</v>
      </c>
      <c r="E17" s="33">
        <v>4</v>
      </c>
      <c r="F17" s="54">
        <v>4.5999999999999996</v>
      </c>
      <c r="G17" s="45">
        <v>10</v>
      </c>
      <c r="H17" s="36">
        <f t="shared" si="1"/>
        <v>80.099999999999994</v>
      </c>
      <c r="I17" s="19">
        <f t="shared" si="0"/>
        <v>90.1</v>
      </c>
    </row>
    <row r="18" spans="1:9" x14ac:dyDescent="0.2">
      <c r="A18" s="18" t="str">
        <f>'RFP Responses'!A17</f>
        <v>Freese and Nichols, Inc.</v>
      </c>
      <c r="B18" s="28">
        <v>23.2</v>
      </c>
      <c r="C18" s="28">
        <v>19.600000000000001</v>
      </c>
      <c r="D18" s="28">
        <v>2.8</v>
      </c>
      <c r="E18" s="33">
        <v>2.9</v>
      </c>
      <c r="F18" s="54">
        <v>3</v>
      </c>
      <c r="G18" s="45">
        <v>10</v>
      </c>
      <c r="H18" s="36">
        <f t="shared" si="1"/>
        <v>51.499999999999993</v>
      </c>
      <c r="I18" s="19">
        <f t="shared" si="0"/>
        <v>61.499999999999993</v>
      </c>
    </row>
    <row r="19" spans="1:9" x14ac:dyDescent="0.2">
      <c r="A19" s="18" t="str">
        <f>'RFP Responses'!A18</f>
        <v>Gensler</v>
      </c>
      <c r="B19" s="28">
        <v>38.4</v>
      </c>
      <c r="C19" s="28">
        <v>34.299999999999997</v>
      </c>
      <c r="D19" s="28">
        <v>4.7</v>
      </c>
      <c r="E19" s="33">
        <v>4.9000000000000004</v>
      </c>
      <c r="F19" s="54">
        <v>4.7</v>
      </c>
      <c r="G19" s="45">
        <v>10</v>
      </c>
      <c r="H19" s="36">
        <f t="shared" si="1"/>
        <v>87</v>
      </c>
      <c r="I19" s="19">
        <f t="shared" si="0"/>
        <v>97</v>
      </c>
    </row>
    <row r="20" spans="1:9" x14ac:dyDescent="0.2">
      <c r="A20" s="18" t="str">
        <f>'RFP Responses'!A19</f>
        <v>HarrisonKornberg Architects**</v>
      </c>
      <c r="B20" s="28">
        <v>39.200000000000003</v>
      </c>
      <c r="C20" s="28">
        <v>33.6</v>
      </c>
      <c r="D20" s="28">
        <v>4.8</v>
      </c>
      <c r="E20" s="33">
        <v>4.8</v>
      </c>
      <c r="F20" s="54">
        <v>4.9000000000000004</v>
      </c>
      <c r="G20" s="45">
        <v>10</v>
      </c>
      <c r="H20" s="36">
        <f t="shared" si="1"/>
        <v>87.300000000000011</v>
      </c>
      <c r="I20" s="19">
        <f t="shared" si="0"/>
        <v>97.300000000000011</v>
      </c>
    </row>
    <row r="21" spans="1:9" x14ac:dyDescent="0.2">
      <c r="A21" s="18" t="str">
        <f>'RFP Responses'!A20</f>
        <v>Hawkins Architecture,  LLC</v>
      </c>
      <c r="B21" s="28">
        <v>23.2</v>
      </c>
      <c r="C21" s="28">
        <v>19.600000000000001</v>
      </c>
      <c r="D21" s="28">
        <v>2.9</v>
      </c>
      <c r="E21" s="33">
        <v>2.9</v>
      </c>
      <c r="F21" s="54">
        <v>3</v>
      </c>
      <c r="G21" s="45">
        <v>10</v>
      </c>
      <c r="H21" s="36">
        <f t="shared" si="1"/>
        <v>51.599999999999994</v>
      </c>
      <c r="I21" s="19">
        <f t="shared" si="0"/>
        <v>61.599999999999994</v>
      </c>
    </row>
    <row r="22" spans="1:9" x14ac:dyDescent="0.2">
      <c r="A22" s="18" t="str">
        <f>'RFP Responses'!A21</f>
        <v xml:space="preserve">HOK </v>
      </c>
      <c r="B22" s="28">
        <v>39.200000000000003</v>
      </c>
      <c r="C22" s="28">
        <v>33.6</v>
      </c>
      <c r="D22" s="28">
        <v>4.8</v>
      </c>
      <c r="E22" s="33">
        <v>4.8</v>
      </c>
      <c r="F22" s="54">
        <v>4.9000000000000004</v>
      </c>
      <c r="G22" s="45">
        <v>10</v>
      </c>
      <c r="H22" s="36">
        <f t="shared" si="1"/>
        <v>87.300000000000011</v>
      </c>
      <c r="I22" s="19">
        <f t="shared" si="0"/>
        <v>97.300000000000011</v>
      </c>
    </row>
    <row r="23" spans="1:9" x14ac:dyDescent="0.2">
      <c r="A23" s="18" t="str">
        <f>'RFP Responses'!A22</f>
        <v>Huckabee</v>
      </c>
      <c r="B23" s="28">
        <v>24</v>
      </c>
      <c r="C23" s="28">
        <v>21</v>
      </c>
      <c r="D23" s="28">
        <v>3</v>
      </c>
      <c r="E23" s="33">
        <v>3</v>
      </c>
      <c r="F23" s="54">
        <v>3.1</v>
      </c>
      <c r="G23" s="45">
        <v>10</v>
      </c>
      <c r="H23" s="36">
        <f t="shared" si="1"/>
        <v>54.1</v>
      </c>
      <c r="I23" s="19">
        <f t="shared" si="0"/>
        <v>64.099999999999994</v>
      </c>
    </row>
    <row r="24" spans="1:9" x14ac:dyDescent="0.2">
      <c r="A24" s="18" t="str">
        <f>'RFP Responses'!A23</f>
        <v>Huitt-Zollars Inc.</v>
      </c>
      <c r="B24" s="28">
        <v>23.2</v>
      </c>
      <c r="C24" s="28">
        <v>21</v>
      </c>
      <c r="D24" s="28">
        <v>3</v>
      </c>
      <c r="E24" s="33">
        <v>3</v>
      </c>
      <c r="F24" s="54">
        <v>3</v>
      </c>
      <c r="G24" s="45">
        <v>10</v>
      </c>
      <c r="H24" s="36">
        <f t="shared" si="1"/>
        <v>53.2</v>
      </c>
      <c r="I24" s="19">
        <f t="shared" si="0"/>
        <v>63.2</v>
      </c>
    </row>
    <row r="25" spans="1:9" x14ac:dyDescent="0.2">
      <c r="A25" s="18" t="str">
        <f>'RFP Responses'!A24</f>
        <v>Johnson &amp; Pace Incorporated</v>
      </c>
      <c r="B25" s="28">
        <v>23.2</v>
      </c>
      <c r="C25" s="28">
        <v>19.600000000000001</v>
      </c>
      <c r="D25" s="28">
        <v>2.9</v>
      </c>
      <c r="E25" s="33">
        <v>2.9</v>
      </c>
      <c r="F25" s="54">
        <v>3</v>
      </c>
      <c r="G25" s="45">
        <v>8.1199999999999992</v>
      </c>
      <c r="H25" s="36">
        <f t="shared" si="1"/>
        <v>51.599999999999994</v>
      </c>
      <c r="I25" s="19">
        <f t="shared" si="0"/>
        <v>59.719999999999992</v>
      </c>
    </row>
    <row r="26" spans="1:9" x14ac:dyDescent="0.2">
      <c r="A26" s="18" t="str">
        <f>'RFP Responses'!A25</f>
        <v>Johnson, LLC</v>
      </c>
      <c r="B26" s="28">
        <v>24</v>
      </c>
      <c r="C26" s="28">
        <v>20.3</v>
      </c>
      <c r="D26" s="28">
        <v>2.8</v>
      </c>
      <c r="E26" s="33">
        <v>3</v>
      </c>
      <c r="F26" s="54">
        <v>3</v>
      </c>
      <c r="G26" s="45">
        <v>8.4</v>
      </c>
      <c r="H26" s="36">
        <f t="shared" si="1"/>
        <v>53.099999999999994</v>
      </c>
      <c r="I26" s="19">
        <f t="shared" si="0"/>
        <v>61.499999999999993</v>
      </c>
    </row>
    <row r="27" spans="1:9" x14ac:dyDescent="0.2">
      <c r="A27" s="18" t="str">
        <f>'RFP Responses'!A26</f>
        <v>LEAF Engineers</v>
      </c>
      <c r="B27" s="28">
        <v>32</v>
      </c>
      <c r="C27" s="28">
        <v>27.3</v>
      </c>
      <c r="D27" s="28">
        <v>3.9</v>
      </c>
      <c r="E27" s="33">
        <v>3</v>
      </c>
      <c r="F27" s="54">
        <v>4</v>
      </c>
      <c r="G27" s="45">
        <v>10</v>
      </c>
      <c r="H27" s="36">
        <f t="shared" si="1"/>
        <v>70.199999999999989</v>
      </c>
      <c r="I27" s="19">
        <f t="shared" si="0"/>
        <v>80.199999999999989</v>
      </c>
    </row>
    <row r="28" spans="1:9" x14ac:dyDescent="0.2">
      <c r="A28" s="18" t="str">
        <f>'RFP Responses'!A27</f>
        <v>Llewelyn-Davis sahnill</v>
      </c>
      <c r="B28" s="28">
        <v>33.6</v>
      </c>
      <c r="C28" s="28">
        <v>27.3</v>
      </c>
      <c r="D28" s="28">
        <v>4</v>
      </c>
      <c r="E28" s="33">
        <v>3.9</v>
      </c>
      <c r="F28" s="54">
        <v>4.9000000000000004</v>
      </c>
      <c r="G28" s="45">
        <v>10</v>
      </c>
      <c r="H28" s="36">
        <f t="shared" si="1"/>
        <v>73.700000000000017</v>
      </c>
      <c r="I28" s="19">
        <f t="shared" si="0"/>
        <v>83.700000000000017</v>
      </c>
    </row>
    <row r="29" spans="1:9" x14ac:dyDescent="0.2">
      <c r="A29" s="18" t="str">
        <f>'RFP Responses'!A28</f>
        <v>OC + A Architects**</v>
      </c>
      <c r="B29" s="28">
        <v>26.4</v>
      </c>
      <c r="C29" s="28">
        <v>21</v>
      </c>
      <c r="D29" s="28">
        <v>3.2</v>
      </c>
      <c r="E29" s="33">
        <v>3.8</v>
      </c>
      <c r="F29" s="54">
        <v>4</v>
      </c>
      <c r="G29" s="45">
        <v>8.4</v>
      </c>
      <c r="H29" s="36">
        <f t="shared" si="1"/>
        <v>58.4</v>
      </c>
      <c r="I29" s="19">
        <f t="shared" si="0"/>
        <v>66.8</v>
      </c>
    </row>
    <row r="30" spans="1:9" x14ac:dyDescent="0.2">
      <c r="A30" s="18" t="str">
        <f>'RFP Responses'!A29</f>
        <v>PBK</v>
      </c>
      <c r="B30" s="28">
        <v>40</v>
      </c>
      <c r="C30" s="28">
        <v>34.299999999999997</v>
      </c>
      <c r="D30" s="28">
        <v>4.9000000000000004</v>
      </c>
      <c r="E30" s="33">
        <v>4.8</v>
      </c>
      <c r="F30" s="54">
        <v>4.9000000000000004</v>
      </c>
      <c r="G30" s="45">
        <v>10</v>
      </c>
      <c r="H30" s="36">
        <f t="shared" si="1"/>
        <v>88.9</v>
      </c>
      <c r="I30" s="19">
        <f t="shared" si="0"/>
        <v>98.9</v>
      </c>
    </row>
    <row r="31" spans="1:9" x14ac:dyDescent="0.2">
      <c r="A31" s="18" t="str">
        <f>'RFP Responses'!A30</f>
        <v>PDG Architects</v>
      </c>
      <c r="B31" s="28">
        <v>30.4</v>
      </c>
      <c r="C31" s="28">
        <v>26.6</v>
      </c>
      <c r="D31" s="28">
        <v>3.8</v>
      </c>
      <c r="E31" s="33">
        <v>3.7</v>
      </c>
      <c r="F31" s="54">
        <v>4</v>
      </c>
      <c r="G31" s="45">
        <v>10</v>
      </c>
      <c r="H31" s="36">
        <f t="shared" si="1"/>
        <v>68.5</v>
      </c>
      <c r="I31" s="19">
        <f t="shared" si="0"/>
        <v>78.5</v>
      </c>
    </row>
    <row r="32" spans="1:9" x14ac:dyDescent="0.2">
      <c r="A32" s="18" t="str">
        <f>'RFP Responses'!A31</f>
        <v>Pfluger Associates</v>
      </c>
      <c r="B32" s="28">
        <v>24</v>
      </c>
      <c r="C32" s="28">
        <v>21</v>
      </c>
      <c r="D32" s="28">
        <v>3</v>
      </c>
      <c r="E32" s="33">
        <v>3</v>
      </c>
      <c r="F32" s="54">
        <v>4</v>
      </c>
      <c r="G32" s="45">
        <v>8.4</v>
      </c>
      <c r="H32" s="36">
        <f t="shared" si="1"/>
        <v>55</v>
      </c>
      <c r="I32" s="19">
        <f t="shared" si="0"/>
        <v>63.4</v>
      </c>
    </row>
    <row r="33" spans="1:9" x14ac:dyDescent="0.2">
      <c r="A33" s="18" t="str">
        <f>'RFP Responses'!A32</f>
        <v>PGAL</v>
      </c>
      <c r="B33" s="28">
        <v>32</v>
      </c>
      <c r="C33" s="28">
        <v>27.3</v>
      </c>
      <c r="D33" s="28">
        <v>3.8</v>
      </c>
      <c r="E33" s="33">
        <v>3.8</v>
      </c>
      <c r="F33" s="54">
        <v>3.9</v>
      </c>
      <c r="G33" s="45">
        <v>10</v>
      </c>
      <c r="H33" s="36">
        <f t="shared" si="1"/>
        <v>70.8</v>
      </c>
      <c r="I33" s="19">
        <f t="shared" si="0"/>
        <v>80.8</v>
      </c>
    </row>
    <row r="34" spans="1:9" x14ac:dyDescent="0.2">
      <c r="A34" s="18" t="str">
        <f>'RFP Responses'!A33</f>
        <v>PhiloWilke Partnership</v>
      </c>
      <c r="B34" s="28">
        <v>16</v>
      </c>
      <c r="C34" s="28">
        <v>14</v>
      </c>
      <c r="D34" s="28">
        <v>2</v>
      </c>
      <c r="E34" s="33">
        <v>2</v>
      </c>
      <c r="F34" s="54">
        <v>2</v>
      </c>
      <c r="G34" s="45">
        <v>10</v>
      </c>
      <c r="H34" s="36">
        <f t="shared" si="1"/>
        <v>36</v>
      </c>
      <c r="I34" s="19">
        <f t="shared" si="0"/>
        <v>46</v>
      </c>
    </row>
    <row r="35" spans="1:9" x14ac:dyDescent="0.2">
      <c r="A35" s="18" t="str">
        <f>'RFP Responses'!A34</f>
        <v>Powers Brown Architecture of Texas</v>
      </c>
      <c r="B35" s="28">
        <v>32</v>
      </c>
      <c r="C35" s="28">
        <v>29.4</v>
      </c>
      <c r="D35" s="28">
        <v>4</v>
      </c>
      <c r="E35" s="33">
        <v>3.9</v>
      </c>
      <c r="F35" s="54">
        <v>4</v>
      </c>
      <c r="G35" s="45">
        <v>10</v>
      </c>
      <c r="H35" s="36">
        <f t="shared" si="1"/>
        <v>73.300000000000011</v>
      </c>
      <c r="I35" s="19">
        <f t="shared" si="0"/>
        <v>83.300000000000011</v>
      </c>
    </row>
    <row r="36" spans="1:9" x14ac:dyDescent="0.2">
      <c r="A36" s="18" t="str">
        <f>'RFP Responses'!A35</f>
        <v>Rdlr Architects, Inc.</v>
      </c>
      <c r="B36" s="28">
        <v>24</v>
      </c>
      <c r="C36" s="28">
        <v>20.3</v>
      </c>
      <c r="D36" s="28">
        <v>3</v>
      </c>
      <c r="E36" s="33">
        <v>3</v>
      </c>
      <c r="F36" s="54">
        <v>3</v>
      </c>
      <c r="G36" s="45">
        <v>10</v>
      </c>
      <c r="H36" s="36">
        <f t="shared" si="1"/>
        <v>53.3</v>
      </c>
      <c r="I36" s="19">
        <f t="shared" si="0"/>
        <v>63.3</v>
      </c>
    </row>
    <row r="37" spans="1:9" x14ac:dyDescent="0.2">
      <c r="A37" s="18" t="str">
        <f>'RFP Responses'!A36</f>
        <v>REES</v>
      </c>
      <c r="B37" s="28">
        <v>30.4</v>
      </c>
      <c r="C37" s="28">
        <v>26.6</v>
      </c>
      <c r="D37" s="28">
        <v>3.8</v>
      </c>
      <c r="E37" s="33">
        <v>3.8</v>
      </c>
      <c r="F37" s="54">
        <v>4</v>
      </c>
      <c r="G37" s="45">
        <v>10</v>
      </c>
      <c r="H37" s="36">
        <f t="shared" si="1"/>
        <v>68.599999999999994</v>
      </c>
      <c r="I37" s="19">
        <f t="shared" si="0"/>
        <v>78.599999999999994</v>
      </c>
    </row>
    <row r="38" spans="1:9" x14ac:dyDescent="0.2">
      <c r="A38" s="18" t="str">
        <f>'RFP Responses'!A37</f>
        <v>Robert Adams, Inc.**</v>
      </c>
      <c r="B38" s="28">
        <v>24</v>
      </c>
      <c r="C38" s="28">
        <v>20.3</v>
      </c>
      <c r="D38" s="28">
        <v>3</v>
      </c>
      <c r="E38" s="33">
        <v>3</v>
      </c>
      <c r="F38" s="54">
        <v>3.4</v>
      </c>
      <c r="G38" s="45">
        <v>10</v>
      </c>
      <c r="H38" s="36">
        <f t="shared" si="1"/>
        <v>53.699999999999996</v>
      </c>
      <c r="I38" s="19">
        <f t="shared" si="0"/>
        <v>63.699999999999996</v>
      </c>
    </row>
    <row r="39" spans="1:9" x14ac:dyDescent="0.2">
      <c r="A39" s="18" t="str">
        <f>'RFP Responses'!A38</f>
        <v>Smith &amp; Company Architects**</v>
      </c>
      <c r="B39" s="28">
        <v>24.8</v>
      </c>
      <c r="C39" s="28">
        <v>21</v>
      </c>
      <c r="D39" s="28">
        <v>3</v>
      </c>
      <c r="E39" s="33">
        <v>3</v>
      </c>
      <c r="F39" s="54">
        <v>3.5</v>
      </c>
      <c r="G39" s="45">
        <v>10</v>
      </c>
      <c r="H39" s="36">
        <f t="shared" si="1"/>
        <v>55.3</v>
      </c>
      <c r="I39" s="19">
        <f t="shared" si="0"/>
        <v>65.3</v>
      </c>
    </row>
    <row r="40" spans="1:9" x14ac:dyDescent="0.2">
      <c r="A40" s="18" t="str">
        <f>'RFP Responses'!A39</f>
        <v>STOA International Architects, Inc.**</v>
      </c>
      <c r="B40" s="28">
        <v>38.4</v>
      </c>
      <c r="C40" s="28">
        <v>32.9</v>
      </c>
      <c r="D40" s="28">
        <v>4.5999999999999996</v>
      </c>
      <c r="E40" s="33">
        <v>4.5999999999999996</v>
      </c>
      <c r="F40" s="54">
        <v>4.8</v>
      </c>
      <c r="G40" s="45">
        <v>10</v>
      </c>
      <c r="H40" s="36">
        <f t="shared" si="1"/>
        <v>85.299999999999983</v>
      </c>
      <c r="I40" s="19">
        <f t="shared" si="0"/>
        <v>95.299999999999983</v>
      </c>
    </row>
    <row r="41" spans="1:9" x14ac:dyDescent="0.2">
      <c r="A41" s="18" t="str">
        <f>'RFP Responses'!A40</f>
        <v>The Lauck Group**</v>
      </c>
      <c r="B41" s="28">
        <v>23.2</v>
      </c>
      <c r="C41" s="28">
        <v>19.600000000000001</v>
      </c>
      <c r="D41" s="28">
        <v>3</v>
      </c>
      <c r="E41" s="33">
        <v>3</v>
      </c>
      <c r="F41" s="54">
        <v>3</v>
      </c>
      <c r="G41" s="45">
        <v>9.6</v>
      </c>
      <c r="H41" s="36">
        <f t="shared" si="1"/>
        <v>51.8</v>
      </c>
      <c r="I41" s="19">
        <f t="shared" si="0"/>
        <v>61.4</v>
      </c>
    </row>
    <row r="42" spans="1:9" x14ac:dyDescent="0.2">
      <c r="A42" s="18" t="str">
        <f>'RFP Responses'!A41</f>
        <v>Turner Duran Architects</v>
      </c>
      <c r="B42" s="28">
        <v>27.2</v>
      </c>
      <c r="C42" s="28">
        <v>20.3</v>
      </c>
      <c r="D42" s="28">
        <v>3</v>
      </c>
      <c r="E42" s="33">
        <v>2.9</v>
      </c>
      <c r="F42" s="54">
        <v>3</v>
      </c>
      <c r="G42" s="45">
        <v>10</v>
      </c>
      <c r="H42" s="36">
        <f t="shared" si="1"/>
        <v>56.4</v>
      </c>
      <c r="I42" s="19">
        <f t="shared" si="0"/>
        <v>66.400000000000006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:I2"/>
    </sheetView>
  </sheetViews>
  <sheetFormatPr defaultRowHeight="15" x14ac:dyDescent="0.2"/>
  <cols>
    <col min="1" max="1" width="41.7109375" style="12" customWidth="1"/>
    <col min="2" max="5" width="9.140625" style="12"/>
    <col min="6" max="6" width="9.140625" style="43"/>
    <col min="7" max="7" width="9.140625" style="12"/>
    <col min="8" max="8" width="9.140625" style="43"/>
    <col min="9" max="9" width="11.28515625" style="12" customWidth="1"/>
    <col min="10" max="10" width="17.5703125" style="12" bestFit="1" customWidth="1"/>
    <col min="11" max="258" width="9.140625" style="12"/>
    <col min="259" max="259" width="41.7109375" style="12" customWidth="1"/>
    <col min="260" max="265" width="9.140625" style="12"/>
    <col min="266" max="266" width="17.5703125" style="12" bestFit="1" customWidth="1"/>
    <col min="267" max="514" width="9.140625" style="12"/>
    <col min="515" max="515" width="41.7109375" style="12" customWidth="1"/>
    <col min="516" max="521" width="9.140625" style="12"/>
    <col min="522" max="522" width="17.5703125" style="12" bestFit="1" customWidth="1"/>
    <col min="523" max="770" width="9.140625" style="12"/>
    <col min="771" max="771" width="41.7109375" style="12" customWidth="1"/>
    <col min="772" max="777" width="9.140625" style="12"/>
    <col min="778" max="778" width="17.5703125" style="12" bestFit="1" customWidth="1"/>
    <col min="779" max="1026" width="9.140625" style="12"/>
    <col min="1027" max="1027" width="41.7109375" style="12" customWidth="1"/>
    <col min="1028" max="1033" width="9.140625" style="12"/>
    <col min="1034" max="1034" width="17.5703125" style="12" bestFit="1" customWidth="1"/>
    <col min="1035" max="1282" width="9.140625" style="12"/>
    <col min="1283" max="1283" width="41.7109375" style="12" customWidth="1"/>
    <col min="1284" max="1289" width="9.140625" style="12"/>
    <col min="1290" max="1290" width="17.5703125" style="12" bestFit="1" customWidth="1"/>
    <col min="1291" max="1538" width="9.140625" style="12"/>
    <col min="1539" max="1539" width="41.7109375" style="12" customWidth="1"/>
    <col min="1540" max="1545" width="9.140625" style="12"/>
    <col min="1546" max="1546" width="17.5703125" style="12" bestFit="1" customWidth="1"/>
    <col min="1547" max="1794" width="9.140625" style="12"/>
    <col min="1795" max="1795" width="41.7109375" style="12" customWidth="1"/>
    <col min="1796" max="1801" width="9.140625" style="12"/>
    <col min="1802" max="1802" width="17.5703125" style="12" bestFit="1" customWidth="1"/>
    <col min="1803" max="2050" width="9.140625" style="12"/>
    <col min="2051" max="2051" width="41.7109375" style="12" customWidth="1"/>
    <col min="2052" max="2057" width="9.140625" style="12"/>
    <col min="2058" max="2058" width="17.5703125" style="12" bestFit="1" customWidth="1"/>
    <col min="2059" max="2306" width="9.140625" style="12"/>
    <col min="2307" max="2307" width="41.7109375" style="12" customWidth="1"/>
    <col min="2308" max="2313" width="9.140625" style="12"/>
    <col min="2314" max="2314" width="17.5703125" style="12" bestFit="1" customWidth="1"/>
    <col min="2315" max="2562" width="9.140625" style="12"/>
    <col min="2563" max="2563" width="41.7109375" style="12" customWidth="1"/>
    <col min="2564" max="2569" width="9.140625" style="12"/>
    <col min="2570" max="2570" width="17.5703125" style="12" bestFit="1" customWidth="1"/>
    <col min="2571" max="2818" width="9.140625" style="12"/>
    <col min="2819" max="2819" width="41.7109375" style="12" customWidth="1"/>
    <col min="2820" max="2825" width="9.140625" style="12"/>
    <col min="2826" max="2826" width="17.5703125" style="12" bestFit="1" customWidth="1"/>
    <col min="2827" max="3074" width="9.140625" style="12"/>
    <col min="3075" max="3075" width="41.7109375" style="12" customWidth="1"/>
    <col min="3076" max="3081" width="9.140625" style="12"/>
    <col min="3082" max="3082" width="17.5703125" style="12" bestFit="1" customWidth="1"/>
    <col min="3083" max="3330" width="9.140625" style="12"/>
    <col min="3331" max="3331" width="41.7109375" style="12" customWidth="1"/>
    <col min="3332" max="3337" width="9.140625" style="12"/>
    <col min="3338" max="3338" width="17.5703125" style="12" bestFit="1" customWidth="1"/>
    <col min="3339" max="3586" width="9.140625" style="12"/>
    <col min="3587" max="3587" width="41.7109375" style="12" customWidth="1"/>
    <col min="3588" max="3593" width="9.140625" style="12"/>
    <col min="3594" max="3594" width="17.5703125" style="12" bestFit="1" customWidth="1"/>
    <col min="3595" max="3842" width="9.140625" style="12"/>
    <col min="3843" max="3843" width="41.7109375" style="12" customWidth="1"/>
    <col min="3844" max="3849" width="9.140625" style="12"/>
    <col min="3850" max="3850" width="17.5703125" style="12" bestFit="1" customWidth="1"/>
    <col min="3851" max="4098" width="9.140625" style="12"/>
    <col min="4099" max="4099" width="41.7109375" style="12" customWidth="1"/>
    <col min="4100" max="4105" width="9.140625" style="12"/>
    <col min="4106" max="4106" width="17.5703125" style="12" bestFit="1" customWidth="1"/>
    <col min="4107" max="4354" width="9.140625" style="12"/>
    <col min="4355" max="4355" width="41.7109375" style="12" customWidth="1"/>
    <col min="4356" max="4361" width="9.140625" style="12"/>
    <col min="4362" max="4362" width="17.5703125" style="12" bestFit="1" customWidth="1"/>
    <col min="4363" max="4610" width="9.140625" style="12"/>
    <col min="4611" max="4611" width="41.7109375" style="12" customWidth="1"/>
    <col min="4612" max="4617" width="9.140625" style="12"/>
    <col min="4618" max="4618" width="17.5703125" style="12" bestFit="1" customWidth="1"/>
    <col min="4619" max="4866" width="9.140625" style="12"/>
    <col min="4867" max="4867" width="41.7109375" style="12" customWidth="1"/>
    <col min="4868" max="4873" width="9.140625" style="12"/>
    <col min="4874" max="4874" width="17.5703125" style="12" bestFit="1" customWidth="1"/>
    <col min="4875" max="5122" width="9.140625" style="12"/>
    <col min="5123" max="5123" width="41.7109375" style="12" customWidth="1"/>
    <col min="5124" max="5129" width="9.140625" style="12"/>
    <col min="5130" max="5130" width="17.5703125" style="12" bestFit="1" customWidth="1"/>
    <col min="5131" max="5378" width="9.140625" style="12"/>
    <col min="5379" max="5379" width="41.7109375" style="12" customWidth="1"/>
    <col min="5380" max="5385" width="9.140625" style="12"/>
    <col min="5386" max="5386" width="17.5703125" style="12" bestFit="1" customWidth="1"/>
    <col min="5387" max="5634" width="9.140625" style="12"/>
    <col min="5635" max="5635" width="41.7109375" style="12" customWidth="1"/>
    <col min="5636" max="5641" width="9.140625" style="12"/>
    <col min="5642" max="5642" width="17.5703125" style="12" bestFit="1" customWidth="1"/>
    <col min="5643" max="5890" width="9.140625" style="12"/>
    <col min="5891" max="5891" width="41.7109375" style="12" customWidth="1"/>
    <col min="5892" max="5897" width="9.140625" style="12"/>
    <col min="5898" max="5898" width="17.5703125" style="12" bestFit="1" customWidth="1"/>
    <col min="5899" max="6146" width="9.140625" style="12"/>
    <col min="6147" max="6147" width="41.7109375" style="12" customWidth="1"/>
    <col min="6148" max="6153" width="9.140625" style="12"/>
    <col min="6154" max="6154" width="17.5703125" style="12" bestFit="1" customWidth="1"/>
    <col min="6155" max="6402" width="9.140625" style="12"/>
    <col min="6403" max="6403" width="41.7109375" style="12" customWidth="1"/>
    <col min="6404" max="6409" width="9.140625" style="12"/>
    <col min="6410" max="6410" width="17.5703125" style="12" bestFit="1" customWidth="1"/>
    <col min="6411" max="6658" width="9.140625" style="12"/>
    <col min="6659" max="6659" width="41.7109375" style="12" customWidth="1"/>
    <col min="6660" max="6665" width="9.140625" style="12"/>
    <col min="6666" max="6666" width="17.5703125" style="12" bestFit="1" customWidth="1"/>
    <col min="6667" max="6914" width="9.140625" style="12"/>
    <col min="6915" max="6915" width="41.7109375" style="12" customWidth="1"/>
    <col min="6916" max="6921" width="9.140625" style="12"/>
    <col min="6922" max="6922" width="17.5703125" style="12" bestFit="1" customWidth="1"/>
    <col min="6923" max="7170" width="9.140625" style="12"/>
    <col min="7171" max="7171" width="41.7109375" style="12" customWidth="1"/>
    <col min="7172" max="7177" width="9.140625" style="12"/>
    <col min="7178" max="7178" width="17.5703125" style="12" bestFit="1" customWidth="1"/>
    <col min="7179" max="7426" width="9.140625" style="12"/>
    <col min="7427" max="7427" width="41.7109375" style="12" customWidth="1"/>
    <col min="7428" max="7433" width="9.140625" style="12"/>
    <col min="7434" max="7434" width="17.5703125" style="12" bestFit="1" customWidth="1"/>
    <col min="7435" max="7682" width="9.140625" style="12"/>
    <col min="7683" max="7683" width="41.7109375" style="12" customWidth="1"/>
    <col min="7684" max="7689" width="9.140625" style="12"/>
    <col min="7690" max="7690" width="17.5703125" style="12" bestFit="1" customWidth="1"/>
    <col min="7691" max="7938" width="9.140625" style="12"/>
    <col min="7939" max="7939" width="41.7109375" style="12" customWidth="1"/>
    <col min="7940" max="7945" width="9.140625" style="12"/>
    <col min="7946" max="7946" width="17.5703125" style="12" bestFit="1" customWidth="1"/>
    <col min="7947" max="8194" width="9.140625" style="12"/>
    <col min="8195" max="8195" width="41.7109375" style="12" customWidth="1"/>
    <col min="8196" max="8201" width="9.140625" style="12"/>
    <col min="8202" max="8202" width="17.5703125" style="12" bestFit="1" customWidth="1"/>
    <col min="8203" max="8450" width="9.140625" style="12"/>
    <col min="8451" max="8451" width="41.7109375" style="12" customWidth="1"/>
    <col min="8452" max="8457" width="9.140625" style="12"/>
    <col min="8458" max="8458" width="17.5703125" style="12" bestFit="1" customWidth="1"/>
    <col min="8459" max="8706" width="9.140625" style="12"/>
    <col min="8707" max="8707" width="41.7109375" style="12" customWidth="1"/>
    <col min="8708" max="8713" width="9.140625" style="12"/>
    <col min="8714" max="8714" width="17.5703125" style="12" bestFit="1" customWidth="1"/>
    <col min="8715" max="8962" width="9.140625" style="12"/>
    <col min="8963" max="8963" width="41.7109375" style="12" customWidth="1"/>
    <col min="8964" max="8969" width="9.140625" style="12"/>
    <col min="8970" max="8970" width="17.5703125" style="12" bestFit="1" customWidth="1"/>
    <col min="8971" max="9218" width="9.140625" style="12"/>
    <col min="9219" max="9219" width="41.7109375" style="12" customWidth="1"/>
    <col min="9220" max="9225" width="9.140625" style="12"/>
    <col min="9226" max="9226" width="17.5703125" style="12" bestFit="1" customWidth="1"/>
    <col min="9227" max="9474" width="9.140625" style="12"/>
    <col min="9475" max="9475" width="41.7109375" style="12" customWidth="1"/>
    <col min="9476" max="9481" width="9.140625" style="12"/>
    <col min="9482" max="9482" width="17.5703125" style="12" bestFit="1" customWidth="1"/>
    <col min="9483" max="9730" width="9.140625" style="12"/>
    <col min="9731" max="9731" width="41.7109375" style="12" customWidth="1"/>
    <col min="9732" max="9737" width="9.140625" style="12"/>
    <col min="9738" max="9738" width="17.5703125" style="12" bestFit="1" customWidth="1"/>
    <col min="9739" max="9986" width="9.140625" style="12"/>
    <col min="9987" max="9987" width="41.7109375" style="12" customWidth="1"/>
    <col min="9988" max="9993" width="9.140625" style="12"/>
    <col min="9994" max="9994" width="17.5703125" style="12" bestFit="1" customWidth="1"/>
    <col min="9995" max="10242" width="9.140625" style="12"/>
    <col min="10243" max="10243" width="41.7109375" style="12" customWidth="1"/>
    <col min="10244" max="10249" width="9.140625" style="12"/>
    <col min="10250" max="10250" width="17.5703125" style="12" bestFit="1" customWidth="1"/>
    <col min="10251" max="10498" width="9.140625" style="12"/>
    <col min="10499" max="10499" width="41.7109375" style="12" customWidth="1"/>
    <col min="10500" max="10505" width="9.140625" style="12"/>
    <col min="10506" max="10506" width="17.5703125" style="12" bestFit="1" customWidth="1"/>
    <col min="10507" max="10754" width="9.140625" style="12"/>
    <col min="10755" max="10755" width="41.7109375" style="12" customWidth="1"/>
    <col min="10756" max="10761" width="9.140625" style="12"/>
    <col min="10762" max="10762" width="17.5703125" style="12" bestFit="1" customWidth="1"/>
    <col min="10763" max="11010" width="9.140625" style="12"/>
    <col min="11011" max="11011" width="41.7109375" style="12" customWidth="1"/>
    <col min="11012" max="11017" width="9.140625" style="12"/>
    <col min="11018" max="11018" width="17.5703125" style="12" bestFit="1" customWidth="1"/>
    <col min="11019" max="11266" width="9.140625" style="12"/>
    <col min="11267" max="11267" width="41.7109375" style="12" customWidth="1"/>
    <col min="11268" max="11273" width="9.140625" style="12"/>
    <col min="11274" max="11274" width="17.5703125" style="12" bestFit="1" customWidth="1"/>
    <col min="11275" max="11522" width="9.140625" style="12"/>
    <col min="11523" max="11523" width="41.7109375" style="12" customWidth="1"/>
    <col min="11524" max="11529" width="9.140625" style="12"/>
    <col min="11530" max="11530" width="17.5703125" style="12" bestFit="1" customWidth="1"/>
    <col min="11531" max="11778" width="9.140625" style="12"/>
    <col min="11779" max="11779" width="41.7109375" style="12" customWidth="1"/>
    <col min="11780" max="11785" width="9.140625" style="12"/>
    <col min="11786" max="11786" width="17.5703125" style="12" bestFit="1" customWidth="1"/>
    <col min="11787" max="12034" width="9.140625" style="12"/>
    <col min="12035" max="12035" width="41.7109375" style="12" customWidth="1"/>
    <col min="12036" max="12041" width="9.140625" style="12"/>
    <col min="12042" max="12042" width="17.5703125" style="12" bestFit="1" customWidth="1"/>
    <col min="12043" max="12290" width="9.140625" style="12"/>
    <col min="12291" max="12291" width="41.7109375" style="12" customWidth="1"/>
    <col min="12292" max="12297" width="9.140625" style="12"/>
    <col min="12298" max="12298" width="17.5703125" style="12" bestFit="1" customWidth="1"/>
    <col min="12299" max="12546" width="9.140625" style="12"/>
    <col min="12547" max="12547" width="41.7109375" style="12" customWidth="1"/>
    <col min="12548" max="12553" width="9.140625" style="12"/>
    <col min="12554" max="12554" width="17.5703125" style="12" bestFit="1" customWidth="1"/>
    <col min="12555" max="12802" width="9.140625" style="12"/>
    <col min="12803" max="12803" width="41.7109375" style="12" customWidth="1"/>
    <col min="12804" max="12809" width="9.140625" style="12"/>
    <col min="12810" max="12810" width="17.5703125" style="12" bestFit="1" customWidth="1"/>
    <col min="12811" max="13058" width="9.140625" style="12"/>
    <col min="13059" max="13059" width="41.7109375" style="12" customWidth="1"/>
    <col min="13060" max="13065" width="9.140625" style="12"/>
    <col min="13066" max="13066" width="17.5703125" style="12" bestFit="1" customWidth="1"/>
    <col min="13067" max="13314" width="9.140625" style="12"/>
    <col min="13315" max="13315" width="41.7109375" style="12" customWidth="1"/>
    <col min="13316" max="13321" width="9.140625" style="12"/>
    <col min="13322" max="13322" width="17.5703125" style="12" bestFit="1" customWidth="1"/>
    <col min="13323" max="13570" width="9.140625" style="12"/>
    <col min="13571" max="13571" width="41.7109375" style="12" customWidth="1"/>
    <col min="13572" max="13577" width="9.140625" style="12"/>
    <col min="13578" max="13578" width="17.5703125" style="12" bestFit="1" customWidth="1"/>
    <col min="13579" max="13826" width="9.140625" style="12"/>
    <col min="13827" max="13827" width="41.7109375" style="12" customWidth="1"/>
    <col min="13828" max="13833" width="9.140625" style="12"/>
    <col min="13834" max="13834" width="17.5703125" style="12" bestFit="1" customWidth="1"/>
    <col min="13835" max="14082" width="9.140625" style="12"/>
    <col min="14083" max="14083" width="41.7109375" style="12" customWidth="1"/>
    <col min="14084" max="14089" width="9.140625" style="12"/>
    <col min="14090" max="14090" width="17.5703125" style="12" bestFit="1" customWidth="1"/>
    <col min="14091" max="14338" width="9.140625" style="12"/>
    <col min="14339" max="14339" width="41.7109375" style="12" customWidth="1"/>
    <col min="14340" max="14345" width="9.140625" style="12"/>
    <col min="14346" max="14346" width="17.5703125" style="12" bestFit="1" customWidth="1"/>
    <col min="14347" max="14594" width="9.140625" style="12"/>
    <col min="14595" max="14595" width="41.7109375" style="12" customWidth="1"/>
    <col min="14596" max="14601" width="9.140625" style="12"/>
    <col min="14602" max="14602" width="17.5703125" style="12" bestFit="1" customWidth="1"/>
    <col min="14603" max="14850" width="9.140625" style="12"/>
    <col min="14851" max="14851" width="41.7109375" style="12" customWidth="1"/>
    <col min="14852" max="14857" width="9.140625" style="12"/>
    <col min="14858" max="14858" width="17.5703125" style="12" bestFit="1" customWidth="1"/>
    <col min="14859" max="15106" width="9.140625" style="12"/>
    <col min="15107" max="15107" width="41.7109375" style="12" customWidth="1"/>
    <col min="15108" max="15113" width="9.140625" style="12"/>
    <col min="15114" max="15114" width="17.5703125" style="12" bestFit="1" customWidth="1"/>
    <col min="15115" max="15362" width="9.140625" style="12"/>
    <col min="15363" max="15363" width="41.7109375" style="12" customWidth="1"/>
    <col min="15364" max="15369" width="9.140625" style="12"/>
    <col min="15370" max="15370" width="17.5703125" style="12" bestFit="1" customWidth="1"/>
    <col min="15371" max="15618" width="9.140625" style="12"/>
    <col min="15619" max="15619" width="41.7109375" style="12" customWidth="1"/>
    <col min="15620" max="15625" width="9.140625" style="12"/>
    <col min="15626" max="15626" width="17.5703125" style="12" bestFit="1" customWidth="1"/>
    <col min="15627" max="15874" width="9.140625" style="12"/>
    <col min="15875" max="15875" width="41.7109375" style="12" customWidth="1"/>
    <col min="15876" max="15881" width="9.140625" style="12"/>
    <col min="15882" max="15882" width="17.5703125" style="12" bestFit="1" customWidth="1"/>
    <col min="15883" max="16130" width="9.140625" style="12"/>
    <col min="16131" max="16131" width="41.7109375" style="12" customWidth="1"/>
    <col min="16132" max="16137" width="9.140625" style="12"/>
    <col min="16138" max="16138" width="17.5703125" style="12" bestFit="1" customWidth="1"/>
    <col min="16139" max="16384" width="9.140625" style="12"/>
  </cols>
  <sheetData>
    <row r="1" spans="1:9" ht="15.7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</row>
    <row r="2" spans="1:9" ht="15" customHeight="1" x14ac:dyDescent="0.2">
      <c r="A2" s="63" t="str">
        <f>'RFP Responses'!A1</f>
        <v>RFQ730-17074 For Continuing Architectural and Engineering Services</v>
      </c>
      <c r="B2" s="64"/>
      <c r="C2" s="64"/>
      <c r="D2" s="64"/>
      <c r="E2" s="64"/>
      <c r="F2" s="64"/>
      <c r="G2" s="64"/>
      <c r="H2" s="64"/>
      <c r="I2" s="64"/>
    </row>
    <row r="3" spans="1:9" ht="15.75" thickBot="1" x14ac:dyDescent="0.25">
      <c r="F3" s="52"/>
      <c r="G3" s="43"/>
      <c r="H3" s="12"/>
      <c r="I3" s="13"/>
    </row>
    <row r="4" spans="1:9" ht="67.5" thickTop="1" thickBot="1" x14ac:dyDescent="0.25">
      <c r="A4" s="14" t="s">
        <v>5</v>
      </c>
      <c r="B4" s="15" t="s">
        <v>48</v>
      </c>
      <c r="C4" s="15" t="s">
        <v>49</v>
      </c>
      <c r="D4" s="15" t="s">
        <v>50</v>
      </c>
      <c r="E4" s="15" t="s">
        <v>51</v>
      </c>
      <c r="F4" s="53" t="s">
        <v>52</v>
      </c>
      <c r="G4" s="44" t="s">
        <v>53</v>
      </c>
      <c r="H4" s="16" t="s">
        <v>10</v>
      </c>
      <c r="I4" s="16" t="s">
        <v>6</v>
      </c>
    </row>
    <row r="5" spans="1:9" ht="15.75" thickTop="1" x14ac:dyDescent="0.2">
      <c r="A5" s="18" t="str">
        <f>'RFP Responses'!A4</f>
        <v>Astelle, LLC</v>
      </c>
      <c r="B5" s="28">
        <v>38.4</v>
      </c>
      <c r="C5" s="28">
        <v>29.4</v>
      </c>
      <c r="D5" s="28">
        <v>4</v>
      </c>
      <c r="E5" s="34">
        <v>4.2</v>
      </c>
      <c r="F5" s="54">
        <v>4.5</v>
      </c>
      <c r="G5" s="45">
        <v>10</v>
      </c>
      <c r="H5" s="36">
        <f>B5+C5+D5+E5+F5</f>
        <v>80.5</v>
      </c>
      <c r="I5" s="19">
        <f t="shared" ref="I5:I42" si="0">SUM(B5:G5)</f>
        <v>90.5</v>
      </c>
    </row>
    <row r="6" spans="1:9" x14ac:dyDescent="0.2">
      <c r="A6" s="18" t="str">
        <f>'RFP Responses'!A5</f>
        <v>AT3 + RDC Architects**</v>
      </c>
      <c r="B6" s="28">
        <v>36</v>
      </c>
      <c r="C6" s="28">
        <v>28</v>
      </c>
      <c r="D6" s="28">
        <v>4</v>
      </c>
      <c r="E6" s="33">
        <v>3</v>
      </c>
      <c r="F6" s="54">
        <v>4</v>
      </c>
      <c r="G6" s="45">
        <v>10</v>
      </c>
      <c r="H6" s="36">
        <f t="shared" ref="H6:H42" si="1">B6+C6+D6+E6+F6</f>
        <v>75</v>
      </c>
      <c r="I6" s="19">
        <f t="shared" si="0"/>
        <v>85</v>
      </c>
    </row>
    <row r="7" spans="1:9" x14ac:dyDescent="0.2">
      <c r="A7" s="18" t="str">
        <f>'RFP Responses'!A6</f>
        <v>Atkins North America, Inc</v>
      </c>
      <c r="B7" s="28">
        <v>36</v>
      </c>
      <c r="C7" s="28">
        <v>35</v>
      </c>
      <c r="D7" s="28">
        <v>4</v>
      </c>
      <c r="E7" s="33">
        <v>5</v>
      </c>
      <c r="F7" s="54">
        <v>4.5</v>
      </c>
      <c r="G7" s="45">
        <v>10</v>
      </c>
      <c r="H7" s="36">
        <f t="shared" si="1"/>
        <v>84.5</v>
      </c>
      <c r="I7" s="19">
        <f t="shared" si="0"/>
        <v>94.5</v>
      </c>
    </row>
    <row r="8" spans="1:9" x14ac:dyDescent="0.2">
      <c r="A8" s="18" t="str">
        <f>'RFP Responses'!A7</f>
        <v>AUTOARCH Architects, LLC - HSP Compliant Form**</v>
      </c>
      <c r="B8" s="28">
        <v>40</v>
      </c>
      <c r="C8" s="28">
        <v>24.5</v>
      </c>
      <c r="D8" s="28">
        <v>3.5</v>
      </c>
      <c r="E8" s="33">
        <v>5</v>
      </c>
      <c r="F8" s="54">
        <v>4.5</v>
      </c>
      <c r="G8" s="45">
        <v>10</v>
      </c>
      <c r="H8" s="36">
        <f t="shared" si="1"/>
        <v>77.5</v>
      </c>
      <c r="I8" s="19">
        <f t="shared" si="0"/>
        <v>87.5</v>
      </c>
    </row>
    <row r="9" spans="1:9" x14ac:dyDescent="0.2">
      <c r="A9" s="18" t="str">
        <f>'RFP Responses'!A8</f>
        <v xml:space="preserve">Bureau Veritas North America </v>
      </c>
      <c r="B9" s="28">
        <v>39.200000000000003</v>
      </c>
      <c r="C9" s="28">
        <v>35</v>
      </c>
      <c r="D9" s="28">
        <v>4.8</v>
      </c>
      <c r="E9" s="33">
        <v>4.9000000000000004</v>
      </c>
      <c r="F9" s="54">
        <v>4.8</v>
      </c>
      <c r="G9" s="45">
        <v>9.7200000000000006</v>
      </c>
      <c r="H9" s="36">
        <f t="shared" si="1"/>
        <v>88.7</v>
      </c>
      <c r="I9" s="19">
        <f t="shared" si="0"/>
        <v>98.42</v>
      </c>
    </row>
    <row r="10" spans="1:9" x14ac:dyDescent="0.2">
      <c r="A10" s="18" t="str">
        <f>'RFP Responses'!A9</f>
        <v>CDI-Infrastructure</v>
      </c>
      <c r="B10" s="28">
        <v>40</v>
      </c>
      <c r="C10" s="28">
        <v>24.5</v>
      </c>
      <c r="D10" s="28">
        <v>3.5</v>
      </c>
      <c r="E10" s="33">
        <v>5</v>
      </c>
      <c r="F10" s="54">
        <v>5</v>
      </c>
      <c r="G10" s="45">
        <v>10</v>
      </c>
      <c r="H10" s="36">
        <f t="shared" si="1"/>
        <v>78</v>
      </c>
      <c r="I10" s="19">
        <f t="shared" si="0"/>
        <v>88</v>
      </c>
    </row>
    <row r="11" spans="1:9" x14ac:dyDescent="0.2">
      <c r="A11" s="18" t="str">
        <f>'RFP Responses'!A10</f>
        <v>Civil Concepts, Inc.**</v>
      </c>
      <c r="B11" s="28">
        <v>28</v>
      </c>
      <c r="C11" s="28">
        <v>24.5</v>
      </c>
      <c r="D11" s="28">
        <v>3.5</v>
      </c>
      <c r="E11" s="33">
        <v>3.5</v>
      </c>
      <c r="F11" s="54">
        <v>3.5</v>
      </c>
      <c r="G11" s="45">
        <v>9.7200000000000006</v>
      </c>
      <c r="H11" s="36">
        <f t="shared" si="1"/>
        <v>63</v>
      </c>
      <c r="I11" s="19">
        <f t="shared" si="0"/>
        <v>72.72</v>
      </c>
    </row>
    <row r="12" spans="1:9" x14ac:dyDescent="0.2">
      <c r="A12" s="18" t="str">
        <f>'RFP Responses'!A11</f>
        <v>Collaborate Arch, LLC**</v>
      </c>
      <c r="B12" s="28">
        <v>32.799999999999997</v>
      </c>
      <c r="C12" s="28">
        <v>28.7</v>
      </c>
      <c r="D12" s="28">
        <v>4.0999999999999996</v>
      </c>
      <c r="E12" s="33">
        <v>4.0999999999999996</v>
      </c>
      <c r="F12" s="54">
        <v>4.2</v>
      </c>
      <c r="G12" s="45">
        <v>10</v>
      </c>
      <c r="H12" s="36">
        <f t="shared" si="1"/>
        <v>73.899999999999991</v>
      </c>
      <c r="I12" s="19">
        <f t="shared" si="0"/>
        <v>83.899999999999991</v>
      </c>
    </row>
    <row r="13" spans="1:9" x14ac:dyDescent="0.2">
      <c r="A13" s="18" t="str">
        <f>'RFP Responses'!A12</f>
        <v>Courtney Harper+Partners**</v>
      </c>
      <c r="B13" s="28">
        <v>40</v>
      </c>
      <c r="C13" s="28">
        <v>35</v>
      </c>
      <c r="D13" s="28">
        <v>4.8</v>
      </c>
      <c r="E13" s="33">
        <v>4.8</v>
      </c>
      <c r="F13" s="54">
        <v>4.5</v>
      </c>
      <c r="G13" s="45">
        <v>10</v>
      </c>
      <c r="H13" s="36">
        <f t="shared" si="1"/>
        <v>89.1</v>
      </c>
      <c r="I13" s="19">
        <f t="shared" si="0"/>
        <v>99.1</v>
      </c>
    </row>
    <row r="14" spans="1:9" x14ac:dyDescent="0.2">
      <c r="A14" s="18" t="str">
        <f>'RFP Responses'!A13</f>
        <v>Diversified Group</v>
      </c>
      <c r="B14" s="28">
        <v>24</v>
      </c>
      <c r="C14" s="28">
        <v>21</v>
      </c>
      <c r="D14" s="28">
        <v>4</v>
      </c>
      <c r="E14" s="33">
        <v>4</v>
      </c>
      <c r="F14" s="54">
        <v>2</v>
      </c>
      <c r="G14" s="45">
        <v>10</v>
      </c>
      <c r="H14" s="36">
        <f t="shared" si="1"/>
        <v>55</v>
      </c>
      <c r="I14" s="19">
        <f t="shared" si="0"/>
        <v>65</v>
      </c>
    </row>
    <row r="15" spans="1:9" x14ac:dyDescent="0.2">
      <c r="A15" s="18" t="str">
        <f>'RFP Responses'!A14</f>
        <v>DLR Group Inc. of Texas</v>
      </c>
      <c r="B15" s="28">
        <v>40</v>
      </c>
      <c r="C15" s="28">
        <v>35</v>
      </c>
      <c r="D15" s="28">
        <v>5</v>
      </c>
      <c r="E15" s="33">
        <v>4.9000000000000004</v>
      </c>
      <c r="F15" s="54">
        <v>5</v>
      </c>
      <c r="G15" s="45">
        <v>8.92</v>
      </c>
      <c r="H15" s="36">
        <f t="shared" si="1"/>
        <v>89.9</v>
      </c>
      <c r="I15" s="19">
        <f t="shared" si="0"/>
        <v>98.820000000000007</v>
      </c>
    </row>
    <row r="16" spans="1:9" x14ac:dyDescent="0.2">
      <c r="A16" s="18" t="str">
        <f>'RFP Responses'!A15</f>
        <v>English + Associates Architects, Inc</v>
      </c>
      <c r="B16" s="28">
        <v>33.6</v>
      </c>
      <c r="C16" s="28">
        <v>31.5</v>
      </c>
      <c r="D16" s="28">
        <v>4.2</v>
      </c>
      <c r="E16" s="33">
        <v>5</v>
      </c>
      <c r="F16" s="54">
        <v>4.8</v>
      </c>
      <c r="G16" s="45">
        <v>10</v>
      </c>
      <c r="H16" s="36">
        <f t="shared" si="1"/>
        <v>79.099999999999994</v>
      </c>
      <c r="I16" s="19">
        <f t="shared" si="0"/>
        <v>89.1</v>
      </c>
    </row>
    <row r="17" spans="1:9" x14ac:dyDescent="0.2">
      <c r="A17" s="18" t="str">
        <f>'RFP Responses'!A16</f>
        <v>FKP Architects, Inc.</v>
      </c>
      <c r="B17" s="28">
        <v>40</v>
      </c>
      <c r="C17" s="28">
        <v>34.299999999999997</v>
      </c>
      <c r="D17" s="28">
        <v>4.8</v>
      </c>
      <c r="E17" s="33">
        <v>5</v>
      </c>
      <c r="F17" s="54">
        <v>5</v>
      </c>
      <c r="G17" s="45">
        <v>10</v>
      </c>
      <c r="H17" s="36">
        <f t="shared" si="1"/>
        <v>89.1</v>
      </c>
      <c r="I17" s="19">
        <f t="shared" si="0"/>
        <v>99.1</v>
      </c>
    </row>
    <row r="18" spans="1:9" x14ac:dyDescent="0.2">
      <c r="A18" s="18" t="str">
        <f>'RFP Responses'!A17</f>
        <v>Freese and Nichols, Inc.</v>
      </c>
      <c r="B18" s="28">
        <v>36</v>
      </c>
      <c r="C18" s="28">
        <v>31.5</v>
      </c>
      <c r="D18" s="28">
        <v>4.3</v>
      </c>
      <c r="E18" s="33">
        <v>4.5</v>
      </c>
      <c r="F18" s="54">
        <v>4.8</v>
      </c>
      <c r="G18" s="45">
        <v>10</v>
      </c>
      <c r="H18" s="36">
        <f t="shared" si="1"/>
        <v>81.099999999999994</v>
      </c>
      <c r="I18" s="19">
        <f t="shared" si="0"/>
        <v>91.1</v>
      </c>
    </row>
    <row r="19" spans="1:9" x14ac:dyDescent="0.2">
      <c r="A19" s="18" t="str">
        <f>'RFP Responses'!A18</f>
        <v>Gensler</v>
      </c>
      <c r="B19" s="28">
        <v>40</v>
      </c>
      <c r="C19" s="28">
        <v>35</v>
      </c>
      <c r="D19" s="28">
        <v>4.5</v>
      </c>
      <c r="E19" s="33">
        <v>5</v>
      </c>
      <c r="F19" s="54">
        <v>5</v>
      </c>
      <c r="G19" s="45">
        <v>10</v>
      </c>
      <c r="H19" s="36">
        <f t="shared" si="1"/>
        <v>89.5</v>
      </c>
      <c r="I19" s="19">
        <f t="shared" si="0"/>
        <v>99.5</v>
      </c>
    </row>
    <row r="20" spans="1:9" x14ac:dyDescent="0.2">
      <c r="A20" s="18" t="str">
        <f>'RFP Responses'!A19</f>
        <v>HarrisonKornberg Architects**</v>
      </c>
      <c r="B20" s="28">
        <v>40</v>
      </c>
      <c r="C20" s="28">
        <v>35</v>
      </c>
      <c r="D20" s="28">
        <v>4.8</v>
      </c>
      <c r="E20" s="33">
        <v>5</v>
      </c>
      <c r="F20" s="54">
        <v>5</v>
      </c>
      <c r="G20" s="45">
        <v>10</v>
      </c>
      <c r="H20" s="36">
        <f t="shared" si="1"/>
        <v>89.8</v>
      </c>
      <c r="I20" s="19">
        <f t="shared" si="0"/>
        <v>99.8</v>
      </c>
    </row>
    <row r="21" spans="1:9" x14ac:dyDescent="0.2">
      <c r="A21" s="18" t="str">
        <f>'RFP Responses'!A20</f>
        <v>Hawkins Architecture,  LLC</v>
      </c>
      <c r="B21" s="28">
        <v>33.6</v>
      </c>
      <c r="C21" s="28">
        <v>29.4</v>
      </c>
      <c r="D21" s="28">
        <v>4.3</v>
      </c>
      <c r="E21" s="33">
        <v>4</v>
      </c>
      <c r="F21" s="54">
        <v>4.5</v>
      </c>
      <c r="G21" s="45">
        <v>10</v>
      </c>
      <c r="H21" s="36">
        <f t="shared" si="1"/>
        <v>75.8</v>
      </c>
      <c r="I21" s="19">
        <f t="shared" si="0"/>
        <v>85.8</v>
      </c>
    </row>
    <row r="22" spans="1:9" x14ac:dyDescent="0.2">
      <c r="A22" s="18" t="str">
        <f>'RFP Responses'!A21</f>
        <v xml:space="preserve">HOK </v>
      </c>
      <c r="B22" s="28">
        <v>40</v>
      </c>
      <c r="C22" s="28">
        <v>35</v>
      </c>
      <c r="D22" s="28">
        <v>4.9000000000000004</v>
      </c>
      <c r="E22" s="33">
        <v>4.9000000000000004</v>
      </c>
      <c r="F22" s="54">
        <v>5</v>
      </c>
      <c r="G22" s="45">
        <v>10</v>
      </c>
      <c r="H22" s="36">
        <f t="shared" si="1"/>
        <v>89.800000000000011</v>
      </c>
      <c r="I22" s="19">
        <f t="shared" si="0"/>
        <v>99.800000000000011</v>
      </c>
    </row>
    <row r="23" spans="1:9" x14ac:dyDescent="0.2">
      <c r="A23" s="18" t="str">
        <f>'RFP Responses'!A22</f>
        <v>Huckabee</v>
      </c>
      <c r="B23" s="28">
        <v>38.4</v>
      </c>
      <c r="C23" s="28">
        <v>34.299999999999997</v>
      </c>
      <c r="D23" s="28">
        <v>4.5</v>
      </c>
      <c r="E23" s="33">
        <v>5</v>
      </c>
      <c r="F23" s="54">
        <v>5</v>
      </c>
      <c r="G23" s="45">
        <v>10</v>
      </c>
      <c r="H23" s="36">
        <f t="shared" si="1"/>
        <v>87.199999999999989</v>
      </c>
      <c r="I23" s="19">
        <f t="shared" si="0"/>
        <v>97.199999999999989</v>
      </c>
    </row>
    <row r="24" spans="1:9" x14ac:dyDescent="0.2">
      <c r="A24" s="18" t="str">
        <f>'RFP Responses'!A23</f>
        <v>Huitt-Zollars Inc.</v>
      </c>
      <c r="B24" s="28">
        <v>40</v>
      </c>
      <c r="C24" s="28">
        <v>31.5</v>
      </c>
      <c r="D24" s="28">
        <v>4.5</v>
      </c>
      <c r="E24" s="33">
        <v>5</v>
      </c>
      <c r="F24" s="54">
        <v>4.8</v>
      </c>
      <c r="G24" s="45">
        <v>10</v>
      </c>
      <c r="H24" s="36">
        <f t="shared" si="1"/>
        <v>85.8</v>
      </c>
      <c r="I24" s="19">
        <f t="shared" si="0"/>
        <v>95.8</v>
      </c>
    </row>
    <row r="25" spans="1:9" x14ac:dyDescent="0.2">
      <c r="A25" s="18" t="str">
        <f>'RFP Responses'!A24</f>
        <v>Johnson &amp; Pace Incorporated</v>
      </c>
      <c r="B25" s="28">
        <v>34.4</v>
      </c>
      <c r="C25" s="28">
        <v>31.5</v>
      </c>
      <c r="D25" s="28">
        <v>4.2</v>
      </c>
      <c r="E25" s="33">
        <v>4.0999999999999996</v>
      </c>
      <c r="F25" s="54">
        <v>4.5</v>
      </c>
      <c r="G25" s="45">
        <v>8.1199999999999992</v>
      </c>
      <c r="H25" s="36">
        <f t="shared" si="1"/>
        <v>78.7</v>
      </c>
      <c r="I25" s="19">
        <f t="shared" si="0"/>
        <v>86.820000000000007</v>
      </c>
    </row>
    <row r="26" spans="1:9" x14ac:dyDescent="0.2">
      <c r="A26" s="18" t="str">
        <f>'RFP Responses'!A25</f>
        <v>Johnson, LLC</v>
      </c>
      <c r="B26" s="28">
        <v>40</v>
      </c>
      <c r="C26" s="28">
        <v>31.5</v>
      </c>
      <c r="D26" s="28">
        <v>4.5</v>
      </c>
      <c r="E26" s="33">
        <v>4.8</v>
      </c>
      <c r="F26" s="54">
        <v>4.5</v>
      </c>
      <c r="G26" s="45">
        <v>8.4</v>
      </c>
      <c r="H26" s="36">
        <f t="shared" si="1"/>
        <v>85.3</v>
      </c>
      <c r="I26" s="19">
        <f t="shared" si="0"/>
        <v>93.7</v>
      </c>
    </row>
    <row r="27" spans="1:9" x14ac:dyDescent="0.2">
      <c r="A27" s="18" t="str">
        <f>'RFP Responses'!A26</f>
        <v>LEAF Engineers</v>
      </c>
      <c r="B27" s="28">
        <v>40</v>
      </c>
      <c r="C27" s="28">
        <v>31.5</v>
      </c>
      <c r="D27" s="28">
        <v>4.5</v>
      </c>
      <c r="E27" s="33">
        <v>5</v>
      </c>
      <c r="F27" s="54">
        <v>4.5</v>
      </c>
      <c r="G27" s="45">
        <v>10</v>
      </c>
      <c r="H27" s="36">
        <f t="shared" si="1"/>
        <v>85.5</v>
      </c>
      <c r="I27" s="19">
        <f t="shared" si="0"/>
        <v>95.5</v>
      </c>
    </row>
    <row r="28" spans="1:9" x14ac:dyDescent="0.2">
      <c r="A28" s="18" t="str">
        <f>'RFP Responses'!A27</f>
        <v>Llewelyn-Davis sahnill</v>
      </c>
      <c r="B28" s="28">
        <v>38.4</v>
      </c>
      <c r="C28" s="28">
        <v>31.5</v>
      </c>
      <c r="D28" s="28">
        <v>4.5</v>
      </c>
      <c r="E28" s="33">
        <v>4.5999999999999996</v>
      </c>
      <c r="F28" s="54">
        <v>4.9000000000000004</v>
      </c>
      <c r="G28" s="45">
        <v>10</v>
      </c>
      <c r="H28" s="36">
        <f t="shared" si="1"/>
        <v>83.9</v>
      </c>
      <c r="I28" s="19">
        <f t="shared" si="0"/>
        <v>93.9</v>
      </c>
    </row>
    <row r="29" spans="1:9" x14ac:dyDescent="0.2">
      <c r="A29" s="18" t="str">
        <f>'RFP Responses'!A28</f>
        <v>OC + A Architects**</v>
      </c>
      <c r="B29" s="28">
        <v>39.200000000000003</v>
      </c>
      <c r="C29" s="28">
        <v>31.5</v>
      </c>
      <c r="D29" s="28">
        <v>3.9</v>
      </c>
      <c r="E29" s="33">
        <v>3.9</v>
      </c>
      <c r="F29" s="54">
        <v>3.9</v>
      </c>
      <c r="G29" s="45">
        <v>8.4</v>
      </c>
      <c r="H29" s="36">
        <f t="shared" si="1"/>
        <v>82.40000000000002</v>
      </c>
      <c r="I29" s="19">
        <f t="shared" si="0"/>
        <v>90.800000000000026</v>
      </c>
    </row>
    <row r="30" spans="1:9" x14ac:dyDescent="0.2">
      <c r="A30" s="18" t="str">
        <f>'RFP Responses'!A29</f>
        <v>PBK</v>
      </c>
      <c r="B30" s="28">
        <v>38.4</v>
      </c>
      <c r="C30" s="28">
        <v>33.6</v>
      </c>
      <c r="D30" s="28">
        <v>4.8</v>
      </c>
      <c r="E30" s="33">
        <v>4.9000000000000004</v>
      </c>
      <c r="F30" s="54">
        <v>5</v>
      </c>
      <c r="G30" s="45">
        <v>10</v>
      </c>
      <c r="H30" s="36">
        <f t="shared" si="1"/>
        <v>86.7</v>
      </c>
      <c r="I30" s="19">
        <f t="shared" si="0"/>
        <v>96.7</v>
      </c>
    </row>
    <row r="31" spans="1:9" x14ac:dyDescent="0.2">
      <c r="A31" s="18" t="str">
        <f>'RFP Responses'!A30</f>
        <v>PDG Architects</v>
      </c>
      <c r="B31" s="28">
        <v>36</v>
      </c>
      <c r="C31" s="28">
        <v>28</v>
      </c>
      <c r="D31" s="28">
        <v>4</v>
      </c>
      <c r="E31" s="33">
        <v>4</v>
      </c>
      <c r="F31" s="54">
        <v>5</v>
      </c>
      <c r="G31" s="45">
        <v>10</v>
      </c>
      <c r="H31" s="36">
        <f t="shared" si="1"/>
        <v>77</v>
      </c>
      <c r="I31" s="19">
        <f t="shared" si="0"/>
        <v>87</v>
      </c>
    </row>
    <row r="32" spans="1:9" x14ac:dyDescent="0.2">
      <c r="A32" s="18" t="str">
        <f>'RFP Responses'!A31</f>
        <v>Pfluger Associates</v>
      </c>
      <c r="B32" s="28">
        <v>40</v>
      </c>
      <c r="C32" s="28">
        <v>31.5</v>
      </c>
      <c r="D32" s="28">
        <v>4</v>
      </c>
      <c r="E32" s="33">
        <v>4.5</v>
      </c>
      <c r="F32" s="54">
        <v>4.5</v>
      </c>
      <c r="G32" s="45">
        <v>8.4</v>
      </c>
      <c r="H32" s="36">
        <f t="shared" si="1"/>
        <v>84.5</v>
      </c>
      <c r="I32" s="19">
        <f t="shared" si="0"/>
        <v>92.9</v>
      </c>
    </row>
    <row r="33" spans="1:9" x14ac:dyDescent="0.2">
      <c r="A33" s="18" t="str">
        <f>'RFP Responses'!A32</f>
        <v>PGAL</v>
      </c>
      <c r="B33" s="28">
        <v>40</v>
      </c>
      <c r="C33" s="28">
        <v>33.6</v>
      </c>
      <c r="D33" s="28">
        <v>4.9000000000000004</v>
      </c>
      <c r="E33" s="33">
        <v>5</v>
      </c>
      <c r="F33" s="54">
        <v>4.5</v>
      </c>
      <c r="G33" s="45">
        <v>10</v>
      </c>
      <c r="H33" s="36">
        <f t="shared" si="1"/>
        <v>88</v>
      </c>
      <c r="I33" s="19">
        <f t="shared" si="0"/>
        <v>98</v>
      </c>
    </row>
    <row r="34" spans="1:9" x14ac:dyDescent="0.2">
      <c r="A34" s="18" t="str">
        <f>'RFP Responses'!A33</f>
        <v>PhiloWilke Partnership</v>
      </c>
      <c r="B34" s="28">
        <v>39.200000000000003</v>
      </c>
      <c r="C34" s="28">
        <v>34.299999999999997</v>
      </c>
      <c r="D34" s="28">
        <v>4.5</v>
      </c>
      <c r="E34" s="33">
        <v>5</v>
      </c>
      <c r="F34" s="54">
        <v>4.8</v>
      </c>
      <c r="G34" s="45">
        <v>10</v>
      </c>
      <c r="H34" s="36">
        <f t="shared" si="1"/>
        <v>87.8</v>
      </c>
      <c r="I34" s="19">
        <f t="shared" si="0"/>
        <v>97.8</v>
      </c>
    </row>
    <row r="35" spans="1:9" x14ac:dyDescent="0.2">
      <c r="A35" s="18" t="str">
        <f>'RFP Responses'!A34</f>
        <v>Powers Brown Architecture of Texas</v>
      </c>
      <c r="B35" s="28">
        <v>38.4</v>
      </c>
      <c r="C35" s="28">
        <v>35</v>
      </c>
      <c r="D35" s="28">
        <v>4.5</v>
      </c>
      <c r="E35" s="33">
        <v>4.9000000000000004</v>
      </c>
      <c r="F35" s="54">
        <v>5</v>
      </c>
      <c r="G35" s="45">
        <v>10</v>
      </c>
      <c r="H35" s="36">
        <f t="shared" si="1"/>
        <v>87.800000000000011</v>
      </c>
      <c r="I35" s="19">
        <f t="shared" si="0"/>
        <v>97.800000000000011</v>
      </c>
    </row>
    <row r="36" spans="1:9" x14ac:dyDescent="0.2">
      <c r="A36" s="18" t="str">
        <f>'RFP Responses'!A35</f>
        <v>Rdlr Architects, Inc.</v>
      </c>
      <c r="B36" s="28">
        <v>40</v>
      </c>
      <c r="C36" s="28">
        <v>33.6</v>
      </c>
      <c r="D36" s="28">
        <v>4.8</v>
      </c>
      <c r="E36" s="33">
        <v>4.9000000000000004</v>
      </c>
      <c r="F36" s="54">
        <v>5</v>
      </c>
      <c r="G36" s="45">
        <v>10</v>
      </c>
      <c r="H36" s="36">
        <f t="shared" si="1"/>
        <v>88.3</v>
      </c>
      <c r="I36" s="19">
        <f t="shared" si="0"/>
        <v>98.3</v>
      </c>
    </row>
    <row r="37" spans="1:9" x14ac:dyDescent="0.2">
      <c r="A37" s="18" t="str">
        <f>'RFP Responses'!A36</f>
        <v>REES</v>
      </c>
      <c r="B37" s="28">
        <v>40</v>
      </c>
      <c r="C37" s="28">
        <v>33.6</v>
      </c>
      <c r="D37" s="28">
        <v>4.5</v>
      </c>
      <c r="E37" s="33">
        <v>4.9000000000000004</v>
      </c>
      <c r="F37" s="54">
        <v>5</v>
      </c>
      <c r="G37" s="45">
        <v>10</v>
      </c>
      <c r="H37" s="36">
        <f t="shared" si="1"/>
        <v>88</v>
      </c>
      <c r="I37" s="19">
        <f t="shared" si="0"/>
        <v>98</v>
      </c>
    </row>
    <row r="38" spans="1:9" x14ac:dyDescent="0.2">
      <c r="A38" s="18" t="str">
        <f>'RFP Responses'!A37</f>
        <v>Robert Adams, Inc.**</v>
      </c>
      <c r="B38" s="28">
        <v>40</v>
      </c>
      <c r="C38" s="28">
        <v>31.5</v>
      </c>
      <c r="D38" s="28">
        <v>4</v>
      </c>
      <c r="E38" s="33">
        <v>3.9</v>
      </c>
      <c r="F38" s="54">
        <v>3.9</v>
      </c>
      <c r="G38" s="45">
        <v>10</v>
      </c>
      <c r="H38" s="36">
        <f t="shared" si="1"/>
        <v>83.300000000000011</v>
      </c>
      <c r="I38" s="19">
        <f t="shared" si="0"/>
        <v>93.300000000000011</v>
      </c>
    </row>
    <row r="39" spans="1:9" x14ac:dyDescent="0.2">
      <c r="A39" s="18" t="str">
        <f>'RFP Responses'!A38</f>
        <v>Smith &amp; Company Architects**</v>
      </c>
      <c r="B39" s="28">
        <v>40</v>
      </c>
      <c r="C39" s="28">
        <v>34.299999999999997</v>
      </c>
      <c r="D39" s="28">
        <v>4.5</v>
      </c>
      <c r="E39" s="33">
        <v>4.9000000000000004</v>
      </c>
      <c r="F39" s="54">
        <v>4.8</v>
      </c>
      <c r="G39" s="45">
        <v>10</v>
      </c>
      <c r="H39" s="36">
        <f t="shared" si="1"/>
        <v>88.5</v>
      </c>
      <c r="I39" s="19">
        <f t="shared" si="0"/>
        <v>98.5</v>
      </c>
    </row>
    <row r="40" spans="1:9" x14ac:dyDescent="0.2">
      <c r="A40" s="18" t="str">
        <f>'RFP Responses'!A39</f>
        <v>STOA International Architects, Inc.**</v>
      </c>
      <c r="B40" s="28">
        <v>36</v>
      </c>
      <c r="C40" s="28">
        <v>28</v>
      </c>
      <c r="D40" s="28">
        <v>3</v>
      </c>
      <c r="E40" s="33">
        <v>5</v>
      </c>
      <c r="F40" s="54">
        <v>3</v>
      </c>
      <c r="G40" s="45">
        <v>10</v>
      </c>
      <c r="H40" s="36">
        <f t="shared" si="1"/>
        <v>75</v>
      </c>
      <c r="I40" s="19">
        <f t="shared" si="0"/>
        <v>85</v>
      </c>
    </row>
    <row r="41" spans="1:9" x14ac:dyDescent="0.2">
      <c r="A41" s="18" t="str">
        <f>'RFP Responses'!A40</f>
        <v>The Lauck Group**</v>
      </c>
      <c r="B41" s="28">
        <v>40</v>
      </c>
      <c r="C41" s="28">
        <v>28</v>
      </c>
      <c r="D41" s="28">
        <v>4</v>
      </c>
      <c r="E41" s="33">
        <v>5</v>
      </c>
      <c r="F41" s="54">
        <v>4.5</v>
      </c>
      <c r="G41" s="45">
        <v>9.6</v>
      </c>
      <c r="H41" s="36">
        <f t="shared" si="1"/>
        <v>81.5</v>
      </c>
      <c r="I41" s="19">
        <f t="shared" si="0"/>
        <v>91.1</v>
      </c>
    </row>
    <row r="42" spans="1:9" x14ac:dyDescent="0.2">
      <c r="A42" s="18" t="str">
        <f>'RFP Responses'!A41</f>
        <v>Turner Duran Architects</v>
      </c>
      <c r="B42" s="28">
        <v>38.4</v>
      </c>
      <c r="C42" s="28">
        <v>34.299999999999997</v>
      </c>
      <c r="D42" s="28">
        <v>4</v>
      </c>
      <c r="E42" s="33">
        <v>4.9000000000000004</v>
      </c>
      <c r="F42" s="54">
        <v>5</v>
      </c>
      <c r="G42" s="45">
        <v>10</v>
      </c>
      <c r="H42" s="36">
        <f t="shared" si="1"/>
        <v>86.6</v>
      </c>
      <c r="I42" s="19">
        <f t="shared" si="0"/>
        <v>96.6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:I2"/>
    </sheetView>
  </sheetViews>
  <sheetFormatPr defaultRowHeight="15" x14ac:dyDescent="0.2"/>
  <cols>
    <col min="1" max="1" width="41.7109375" style="12" customWidth="1"/>
    <col min="2" max="5" width="9.140625" style="12"/>
    <col min="6" max="6" width="9.140625" style="43"/>
    <col min="7" max="7" width="9.140625" style="12"/>
    <col min="8" max="8" width="19.7109375" style="43" customWidth="1"/>
    <col min="9" max="9" width="12.28515625" style="12" customWidth="1"/>
    <col min="10" max="10" width="12.140625" style="12" customWidth="1"/>
    <col min="11" max="258" width="9.140625" style="12"/>
    <col min="259" max="259" width="41.7109375" style="12" customWidth="1"/>
    <col min="260" max="265" width="9.140625" style="12"/>
    <col min="266" max="266" width="17.5703125" style="12" bestFit="1" customWidth="1"/>
    <col min="267" max="514" width="9.140625" style="12"/>
    <col min="515" max="515" width="41.7109375" style="12" customWidth="1"/>
    <col min="516" max="521" width="9.140625" style="12"/>
    <col min="522" max="522" width="17.5703125" style="12" bestFit="1" customWidth="1"/>
    <col min="523" max="770" width="9.140625" style="12"/>
    <col min="771" max="771" width="41.7109375" style="12" customWidth="1"/>
    <col min="772" max="777" width="9.140625" style="12"/>
    <col min="778" max="778" width="17.5703125" style="12" bestFit="1" customWidth="1"/>
    <col min="779" max="1026" width="9.140625" style="12"/>
    <col min="1027" max="1027" width="41.7109375" style="12" customWidth="1"/>
    <col min="1028" max="1033" width="9.140625" style="12"/>
    <col min="1034" max="1034" width="17.5703125" style="12" bestFit="1" customWidth="1"/>
    <col min="1035" max="1282" width="9.140625" style="12"/>
    <col min="1283" max="1283" width="41.7109375" style="12" customWidth="1"/>
    <col min="1284" max="1289" width="9.140625" style="12"/>
    <col min="1290" max="1290" width="17.5703125" style="12" bestFit="1" customWidth="1"/>
    <col min="1291" max="1538" width="9.140625" style="12"/>
    <col min="1539" max="1539" width="41.7109375" style="12" customWidth="1"/>
    <col min="1540" max="1545" width="9.140625" style="12"/>
    <col min="1546" max="1546" width="17.5703125" style="12" bestFit="1" customWidth="1"/>
    <col min="1547" max="1794" width="9.140625" style="12"/>
    <col min="1795" max="1795" width="41.7109375" style="12" customWidth="1"/>
    <col min="1796" max="1801" width="9.140625" style="12"/>
    <col min="1802" max="1802" width="17.5703125" style="12" bestFit="1" customWidth="1"/>
    <col min="1803" max="2050" width="9.140625" style="12"/>
    <col min="2051" max="2051" width="41.7109375" style="12" customWidth="1"/>
    <col min="2052" max="2057" width="9.140625" style="12"/>
    <col min="2058" max="2058" width="17.5703125" style="12" bestFit="1" customWidth="1"/>
    <col min="2059" max="2306" width="9.140625" style="12"/>
    <col min="2307" max="2307" width="41.7109375" style="12" customWidth="1"/>
    <col min="2308" max="2313" width="9.140625" style="12"/>
    <col min="2314" max="2314" width="17.5703125" style="12" bestFit="1" customWidth="1"/>
    <col min="2315" max="2562" width="9.140625" style="12"/>
    <col min="2563" max="2563" width="41.7109375" style="12" customWidth="1"/>
    <col min="2564" max="2569" width="9.140625" style="12"/>
    <col min="2570" max="2570" width="17.5703125" style="12" bestFit="1" customWidth="1"/>
    <col min="2571" max="2818" width="9.140625" style="12"/>
    <col min="2819" max="2819" width="41.7109375" style="12" customWidth="1"/>
    <col min="2820" max="2825" width="9.140625" style="12"/>
    <col min="2826" max="2826" width="17.5703125" style="12" bestFit="1" customWidth="1"/>
    <col min="2827" max="3074" width="9.140625" style="12"/>
    <col min="3075" max="3075" width="41.7109375" style="12" customWidth="1"/>
    <col min="3076" max="3081" width="9.140625" style="12"/>
    <col min="3082" max="3082" width="17.5703125" style="12" bestFit="1" customWidth="1"/>
    <col min="3083" max="3330" width="9.140625" style="12"/>
    <col min="3331" max="3331" width="41.7109375" style="12" customWidth="1"/>
    <col min="3332" max="3337" width="9.140625" style="12"/>
    <col min="3338" max="3338" width="17.5703125" style="12" bestFit="1" customWidth="1"/>
    <col min="3339" max="3586" width="9.140625" style="12"/>
    <col min="3587" max="3587" width="41.7109375" style="12" customWidth="1"/>
    <col min="3588" max="3593" width="9.140625" style="12"/>
    <col min="3594" max="3594" width="17.5703125" style="12" bestFit="1" customWidth="1"/>
    <col min="3595" max="3842" width="9.140625" style="12"/>
    <col min="3843" max="3843" width="41.7109375" style="12" customWidth="1"/>
    <col min="3844" max="3849" width="9.140625" style="12"/>
    <col min="3850" max="3850" width="17.5703125" style="12" bestFit="1" customWidth="1"/>
    <col min="3851" max="4098" width="9.140625" style="12"/>
    <col min="4099" max="4099" width="41.7109375" style="12" customWidth="1"/>
    <col min="4100" max="4105" width="9.140625" style="12"/>
    <col min="4106" max="4106" width="17.5703125" style="12" bestFit="1" customWidth="1"/>
    <col min="4107" max="4354" width="9.140625" style="12"/>
    <col min="4355" max="4355" width="41.7109375" style="12" customWidth="1"/>
    <col min="4356" max="4361" width="9.140625" style="12"/>
    <col min="4362" max="4362" width="17.5703125" style="12" bestFit="1" customWidth="1"/>
    <col min="4363" max="4610" width="9.140625" style="12"/>
    <col min="4611" max="4611" width="41.7109375" style="12" customWidth="1"/>
    <col min="4612" max="4617" width="9.140625" style="12"/>
    <col min="4618" max="4618" width="17.5703125" style="12" bestFit="1" customWidth="1"/>
    <col min="4619" max="4866" width="9.140625" style="12"/>
    <col min="4867" max="4867" width="41.7109375" style="12" customWidth="1"/>
    <col min="4868" max="4873" width="9.140625" style="12"/>
    <col min="4874" max="4874" width="17.5703125" style="12" bestFit="1" customWidth="1"/>
    <col min="4875" max="5122" width="9.140625" style="12"/>
    <col min="5123" max="5123" width="41.7109375" style="12" customWidth="1"/>
    <col min="5124" max="5129" width="9.140625" style="12"/>
    <col min="5130" max="5130" width="17.5703125" style="12" bestFit="1" customWidth="1"/>
    <col min="5131" max="5378" width="9.140625" style="12"/>
    <col min="5379" max="5379" width="41.7109375" style="12" customWidth="1"/>
    <col min="5380" max="5385" width="9.140625" style="12"/>
    <col min="5386" max="5386" width="17.5703125" style="12" bestFit="1" customWidth="1"/>
    <col min="5387" max="5634" width="9.140625" style="12"/>
    <col min="5635" max="5635" width="41.7109375" style="12" customWidth="1"/>
    <col min="5636" max="5641" width="9.140625" style="12"/>
    <col min="5642" max="5642" width="17.5703125" style="12" bestFit="1" customWidth="1"/>
    <col min="5643" max="5890" width="9.140625" style="12"/>
    <col min="5891" max="5891" width="41.7109375" style="12" customWidth="1"/>
    <col min="5892" max="5897" width="9.140625" style="12"/>
    <col min="5898" max="5898" width="17.5703125" style="12" bestFit="1" customWidth="1"/>
    <col min="5899" max="6146" width="9.140625" style="12"/>
    <col min="6147" max="6147" width="41.7109375" style="12" customWidth="1"/>
    <col min="6148" max="6153" width="9.140625" style="12"/>
    <col min="6154" max="6154" width="17.5703125" style="12" bestFit="1" customWidth="1"/>
    <col min="6155" max="6402" width="9.140625" style="12"/>
    <col min="6403" max="6403" width="41.7109375" style="12" customWidth="1"/>
    <col min="6404" max="6409" width="9.140625" style="12"/>
    <col min="6410" max="6410" width="17.5703125" style="12" bestFit="1" customWidth="1"/>
    <col min="6411" max="6658" width="9.140625" style="12"/>
    <col min="6659" max="6659" width="41.7109375" style="12" customWidth="1"/>
    <col min="6660" max="6665" width="9.140625" style="12"/>
    <col min="6666" max="6666" width="17.5703125" style="12" bestFit="1" customWidth="1"/>
    <col min="6667" max="6914" width="9.140625" style="12"/>
    <col min="6915" max="6915" width="41.7109375" style="12" customWidth="1"/>
    <col min="6916" max="6921" width="9.140625" style="12"/>
    <col min="6922" max="6922" width="17.5703125" style="12" bestFit="1" customWidth="1"/>
    <col min="6923" max="7170" width="9.140625" style="12"/>
    <col min="7171" max="7171" width="41.7109375" style="12" customWidth="1"/>
    <col min="7172" max="7177" width="9.140625" style="12"/>
    <col min="7178" max="7178" width="17.5703125" style="12" bestFit="1" customWidth="1"/>
    <col min="7179" max="7426" width="9.140625" style="12"/>
    <col min="7427" max="7427" width="41.7109375" style="12" customWidth="1"/>
    <col min="7428" max="7433" width="9.140625" style="12"/>
    <col min="7434" max="7434" width="17.5703125" style="12" bestFit="1" customWidth="1"/>
    <col min="7435" max="7682" width="9.140625" style="12"/>
    <col min="7683" max="7683" width="41.7109375" style="12" customWidth="1"/>
    <col min="7684" max="7689" width="9.140625" style="12"/>
    <col min="7690" max="7690" width="17.5703125" style="12" bestFit="1" customWidth="1"/>
    <col min="7691" max="7938" width="9.140625" style="12"/>
    <col min="7939" max="7939" width="41.7109375" style="12" customWidth="1"/>
    <col min="7940" max="7945" width="9.140625" style="12"/>
    <col min="7946" max="7946" width="17.5703125" style="12" bestFit="1" customWidth="1"/>
    <col min="7947" max="8194" width="9.140625" style="12"/>
    <col min="8195" max="8195" width="41.7109375" style="12" customWidth="1"/>
    <col min="8196" max="8201" width="9.140625" style="12"/>
    <col min="8202" max="8202" width="17.5703125" style="12" bestFit="1" customWidth="1"/>
    <col min="8203" max="8450" width="9.140625" style="12"/>
    <col min="8451" max="8451" width="41.7109375" style="12" customWidth="1"/>
    <col min="8452" max="8457" width="9.140625" style="12"/>
    <col min="8458" max="8458" width="17.5703125" style="12" bestFit="1" customWidth="1"/>
    <col min="8459" max="8706" width="9.140625" style="12"/>
    <col min="8707" max="8707" width="41.7109375" style="12" customWidth="1"/>
    <col min="8708" max="8713" width="9.140625" style="12"/>
    <col min="8714" max="8714" width="17.5703125" style="12" bestFit="1" customWidth="1"/>
    <col min="8715" max="8962" width="9.140625" style="12"/>
    <col min="8963" max="8963" width="41.7109375" style="12" customWidth="1"/>
    <col min="8964" max="8969" width="9.140625" style="12"/>
    <col min="8970" max="8970" width="17.5703125" style="12" bestFit="1" customWidth="1"/>
    <col min="8971" max="9218" width="9.140625" style="12"/>
    <col min="9219" max="9219" width="41.7109375" style="12" customWidth="1"/>
    <col min="9220" max="9225" width="9.140625" style="12"/>
    <col min="9226" max="9226" width="17.5703125" style="12" bestFit="1" customWidth="1"/>
    <col min="9227" max="9474" width="9.140625" style="12"/>
    <col min="9475" max="9475" width="41.7109375" style="12" customWidth="1"/>
    <col min="9476" max="9481" width="9.140625" style="12"/>
    <col min="9482" max="9482" width="17.5703125" style="12" bestFit="1" customWidth="1"/>
    <col min="9483" max="9730" width="9.140625" style="12"/>
    <col min="9731" max="9731" width="41.7109375" style="12" customWidth="1"/>
    <col min="9732" max="9737" width="9.140625" style="12"/>
    <col min="9738" max="9738" width="17.5703125" style="12" bestFit="1" customWidth="1"/>
    <col min="9739" max="9986" width="9.140625" style="12"/>
    <col min="9987" max="9987" width="41.7109375" style="12" customWidth="1"/>
    <col min="9988" max="9993" width="9.140625" style="12"/>
    <col min="9994" max="9994" width="17.5703125" style="12" bestFit="1" customWidth="1"/>
    <col min="9995" max="10242" width="9.140625" style="12"/>
    <col min="10243" max="10243" width="41.7109375" style="12" customWidth="1"/>
    <col min="10244" max="10249" width="9.140625" style="12"/>
    <col min="10250" max="10250" width="17.5703125" style="12" bestFit="1" customWidth="1"/>
    <col min="10251" max="10498" width="9.140625" style="12"/>
    <col min="10499" max="10499" width="41.7109375" style="12" customWidth="1"/>
    <col min="10500" max="10505" width="9.140625" style="12"/>
    <col min="10506" max="10506" width="17.5703125" style="12" bestFit="1" customWidth="1"/>
    <col min="10507" max="10754" width="9.140625" style="12"/>
    <col min="10755" max="10755" width="41.7109375" style="12" customWidth="1"/>
    <col min="10756" max="10761" width="9.140625" style="12"/>
    <col min="10762" max="10762" width="17.5703125" style="12" bestFit="1" customWidth="1"/>
    <col min="10763" max="11010" width="9.140625" style="12"/>
    <col min="11011" max="11011" width="41.7109375" style="12" customWidth="1"/>
    <col min="11012" max="11017" width="9.140625" style="12"/>
    <col min="11018" max="11018" width="17.5703125" style="12" bestFit="1" customWidth="1"/>
    <col min="11019" max="11266" width="9.140625" style="12"/>
    <col min="11267" max="11267" width="41.7109375" style="12" customWidth="1"/>
    <col min="11268" max="11273" width="9.140625" style="12"/>
    <col min="11274" max="11274" width="17.5703125" style="12" bestFit="1" customWidth="1"/>
    <col min="11275" max="11522" width="9.140625" style="12"/>
    <col min="11523" max="11523" width="41.7109375" style="12" customWidth="1"/>
    <col min="11524" max="11529" width="9.140625" style="12"/>
    <col min="11530" max="11530" width="17.5703125" style="12" bestFit="1" customWidth="1"/>
    <col min="11531" max="11778" width="9.140625" style="12"/>
    <col min="11779" max="11779" width="41.7109375" style="12" customWidth="1"/>
    <col min="11780" max="11785" width="9.140625" style="12"/>
    <col min="11786" max="11786" width="17.5703125" style="12" bestFit="1" customWidth="1"/>
    <col min="11787" max="12034" width="9.140625" style="12"/>
    <col min="12035" max="12035" width="41.7109375" style="12" customWidth="1"/>
    <col min="12036" max="12041" width="9.140625" style="12"/>
    <col min="12042" max="12042" width="17.5703125" style="12" bestFit="1" customWidth="1"/>
    <col min="12043" max="12290" width="9.140625" style="12"/>
    <col min="12291" max="12291" width="41.7109375" style="12" customWidth="1"/>
    <col min="12292" max="12297" width="9.140625" style="12"/>
    <col min="12298" max="12298" width="17.5703125" style="12" bestFit="1" customWidth="1"/>
    <col min="12299" max="12546" width="9.140625" style="12"/>
    <col min="12547" max="12547" width="41.7109375" style="12" customWidth="1"/>
    <col min="12548" max="12553" width="9.140625" style="12"/>
    <col min="12554" max="12554" width="17.5703125" style="12" bestFit="1" customWidth="1"/>
    <col min="12555" max="12802" width="9.140625" style="12"/>
    <col min="12803" max="12803" width="41.7109375" style="12" customWidth="1"/>
    <col min="12804" max="12809" width="9.140625" style="12"/>
    <col min="12810" max="12810" width="17.5703125" style="12" bestFit="1" customWidth="1"/>
    <col min="12811" max="13058" width="9.140625" style="12"/>
    <col min="13059" max="13059" width="41.7109375" style="12" customWidth="1"/>
    <col min="13060" max="13065" width="9.140625" style="12"/>
    <col min="13066" max="13066" width="17.5703125" style="12" bestFit="1" customWidth="1"/>
    <col min="13067" max="13314" width="9.140625" style="12"/>
    <col min="13315" max="13315" width="41.7109375" style="12" customWidth="1"/>
    <col min="13316" max="13321" width="9.140625" style="12"/>
    <col min="13322" max="13322" width="17.5703125" style="12" bestFit="1" customWidth="1"/>
    <col min="13323" max="13570" width="9.140625" style="12"/>
    <col min="13571" max="13571" width="41.7109375" style="12" customWidth="1"/>
    <col min="13572" max="13577" width="9.140625" style="12"/>
    <col min="13578" max="13578" width="17.5703125" style="12" bestFit="1" customWidth="1"/>
    <col min="13579" max="13826" width="9.140625" style="12"/>
    <col min="13827" max="13827" width="41.7109375" style="12" customWidth="1"/>
    <col min="13828" max="13833" width="9.140625" style="12"/>
    <col min="13834" max="13834" width="17.5703125" style="12" bestFit="1" customWidth="1"/>
    <col min="13835" max="14082" width="9.140625" style="12"/>
    <col min="14083" max="14083" width="41.7109375" style="12" customWidth="1"/>
    <col min="14084" max="14089" width="9.140625" style="12"/>
    <col min="14090" max="14090" width="17.5703125" style="12" bestFit="1" customWidth="1"/>
    <col min="14091" max="14338" width="9.140625" style="12"/>
    <col min="14339" max="14339" width="41.7109375" style="12" customWidth="1"/>
    <col min="14340" max="14345" width="9.140625" style="12"/>
    <col min="14346" max="14346" width="17.5703125" style="12" bestFit="1" customWidth="1"/>
    <col min="14347" max="14594" width="9.140625" style="12"/>
    <col min="14595" max="14595" width="41.7109375" style="12" customWidth="1"/>
    <col min="14596" max="14601" width="9.140625" style="12"/>
    <col min="14602" max="14602" width="17.5703125" style="12" bestFit="1" customWidth="1"/>
    <col min="14603" max="14850" width="9.140625" style="12"/>
    <col min="14851" max="14851" width="41.7109375" style="12" customWidth="1"/>
    <col min="14852" max="14857" width="9.140625" style="12"/>
    <col min="14858" max="14858" width="17.5703125" style="12" bestFit="1" customWidth="1"/>
    <col min="14859" max="15106" width="9.140625" style="12"/>
    <col min="15107" max="15107" width="41.7109375" style="12" customWidth="1"/>
    <col min="15108" max="15113" width="9.140625" style="12"/>
    <col min="15114" max="15114" width="17.5703125" style="12" bestFit="1" customWidth="1"/>
    <col min="15115" max="15362" width="9.140625" style="12"/>
    <col min="15363" max="15363" width="41.7109375" style="12" customWidth="1"/>
    <col min="15364" max="15369" width="9.140625" style="12"/>
    <col min="15370" max="15370" width="17.5703125" style="12" bestFit="1" customWidth="1"/>
    <col min="15371" max="15618" width="9.140625" style="12"/>
    <col min="15619" max="15619" width="41.7109375" style="12" customWidth="1"/>
    <col min="15620" max="15625" width="9.140625" style="12"/>
    <col min="15626" max="15626" width="17.5703125" style="12" bestFit="1" customWidth="1"/>
    <col min="15627" max="15874" width="9.140625" style="12"/>
    <col min="15875" max="15875" width="41.7109375" style="12" customWidth="1"/>
    <col min="15876" max="15881" width="9.140625" style="12"/>
    <col min="15882" max="15882" width="17.5703125" style="12" bestFit="1" customWidth="1"/>
    <col min="15883" max="16130" width="9.140625" style="12"/>
    <col min="16131" max="16131" width="41.7109375" style="12" customWidth="1"/>
    <col min="16132" max="16137" width="9.140625" style="12"/>
    <col min="16138" max="16138" width="17.5703125" style="12" bestFit="1" customWidth="1"/>
    <col min="16139" max="16384" width="9.140625" style="12"/>
  </cols>
  <sheetData>
    <row r="1" spans="1:9" ht="15.7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">
      <c r="A2" s="63" t="str">
        <f>'RFP Responses'!A1</f>
        <v>RFQ730-17074 For Continuing Architectural and Engineering Services</v>
      </c>
      <c r="B2" s="64"/>
      <c r="C2" s="64"/>
      <c r="D2" s="64"/>
      <c r="E2" s="64"/>
      <c r="F2" s="64"/>
      <c r="G2" s="64"/>
      <c r="H2" s="64"/>
      <c r="I2" s="64"/>
    </row>
    <row r="3" spans="1:9" ht="15.75" thickBot="1" x14ac:dyDescent="0.25">
      <c r="F3" s="52"/>
      <c r="G3" s="43"/>
      <c r="H3" s="12"/>
      <c r="I3" s="13"/>
    </row>
    <row r="4" spans="1:9" ht="67.5" thickTop="1" thickBot="1" x14ac:dyDescent="0.25">
      <c r="A4" s="14" t="s">
        <v>5</v>
      </c>
      <c r="B4" s="15" t="s">
        <v>48</v>
      </c>
      <c r="C4" s="15" t="s">
        <v>49</v>
      </c>
      <c r="D4" s="15" t="s">
        <v>50</v>
      </c>
      <c r="E4" s="15" t="s">
        <v>51</v>
      </c>
      <c r="F4" s="53" t="s">
        <v>52</v>
      </c>
      <c r="G4" s="44" t="s">
        <v>53</v>
      </c>
      <c r="H4" s="16" t="s">
        <v>10</v>
      </c>
      <c r="I4" s="16" t="s">
        <v>6</v>
      </c>
    </row>
    <row r="5" spans="1:9" ht="15.75" thickTop="1" x14ac:dyDescent="0.2">
      <c r="A5" s="18" t="str">
        <f>'RFP Responses'!A4</f>
        <v>Astelle, LLC</v>
      </c>
      <c r="B5" s="28">
        <v>40</v>
      </c>
      <c r="C5" s="28">
        <v>21.7</v>
      </c>
      <c r="D5" s="28">
        <v>3.8</v>
      </c>
      <c r="E5" s="34">
        <v>3</v>
      </c>
      <c r="F5" s="54">
        <v>4</v>
      </c>
      <c r="G5" s="45">
        <v>10</v>
      </c>
      <c r="H5" s="36">
        <f>B5+C5+D5+E5+F5</f>
        <v>72.5</v>
      </c>
      <c r="I5" s="19">
        <f t="shared" ref="I5:I42" si="0">SUM(B5:G5)</f>
        <v>82.5</v>
      </c>
    </row>
    <row r="6" spans="1:9" x14ac:dyDescent="0.2">
      <c r="A6" s="18" t="str">
        <f>'RFP Responses'!A5</f>
        <v>AT3 + RDC Architects**</v>
      </c>
      <c r="B6" s="28">
        <v>37.6</v>
      </c>
      <c r="C6" s="28">
        <v>35</v>
      </c>
      <c r="D6" s="28">
        <v>5</v>
      </c>
      <c r="E6" s="33">
        <v>5</v>
      </c>
      <c r="F6" s="54">
        <v>3.7</v>
      </c>
      <c r="G6" s="45">
        <v>10</v>
      </c>
      <c r="H6" s="36">
        <f t="shared" ref="H6:H42" si="1">B6+C6+D6+E6+F6</f>
        <v>86.3</v>
      </c>
      <c r="I6" s="19">
        <f t="shared" si="0"/>
        <v>96.3</v>
      </c>
    </row>
    <row r="7" spans="1:9" x14ac:dyDescent="0.2">
      <c r="A7" s="18" t="str">
        <f>'RFP Responses'!A6</f>
        <v>Atkins North America, Inc</v>
      </c>
      <c r="B7" s="28">
        <v>29.6</v>
      </c>
      <c r="C7" s="28">
        <v>35</v>
      </c>
      <c r="D7" s="28">
        <v>3.8</v>
      </c>
      <c r="E7" s="33">
        <v>3.2</v>
      </c>
      <c r="F7" s="54">
        <v>3</v>
      </c>
      <c r="G7" s="45">
        <v>10</v>
      </c>
      <c r="H7" s="36">
        <f t="shared" si="1"/>
        <v>74.599999999999994</v>
      </c>
      <c r="I7" s="19">
        <f t="shared" si="0"/>
        <v>84.6</v>
      </c>
    </row>
    <row r="8" spans="1:9" x14ac:dyDescent="0.2">
      <c r="A8" s="18" t="str">
        <f>'RFP Responses'!A7</f>
        <v>AUTOARCH Architects, LLC - HSP Compliant Form**</v>
      </c>
      <c r="B8" s="28">
        <v>40</v>
      </c>
      <c r="C8" s="28">
        <v>21</v>
      </c>
      <c r="D8" s="28">
        <v>5</v>
      </c>
      <c r="E8" s="33">
        <v>3.9</v>
      </c>
      <c r="F8" s="54">
        <v>5</v>
      </c>
      <c r="G8" s="45">
        <v>10</v>
      </c>
      <c r="H8" s="36">
        <f t="shared" si="1"/>
        <v>74.900000000000006</v>
      </c>
      <c r="I8" s="19">
        <f t="shared" si="0"/>
        <v>84.9</v>
      </c>
    </row>
    <row r="9" spans="1:9" x14ac:dyDescent="0.2">
      <c r="A9" s="18" t="str">
        <f>'RFP Responses'!A8</f>
        <v xml:space="preserve">Bureau Veritas North America </v>
      </c>
      <c r="B9" s="28">
        <v>28.8</v>
      </c>
      <c r="C9" s="28">
        <v>35</v>
      </c>
      <c r="D9" s="28">
        <v>4</v>
      </c>
      <c r="E9" s="33">
        <v>4.0999999999999996</v>
      </c>
      <c r="F9" s="54">
        <v>4.9000000000000004</v>
      </c>
      <c r="G9" s="45">
        <v>9.7200000000000006</v>
      </c>
      <c r="H9" s="36">
        <f t="shared" si="1"/>
        <v>76.8</v>
      </c>
      <c r="I9" s="19">
        <f t="shared" si="0"/>
        <v>86.52</v>
      </c>
    </row>
    <row r="10" spans="1:9" x14ac:dyDescent="0.2">
      <c r="A10" s="18" t="str">
        <f>'RFP Responses'!A9</f>
        <v>CDI-Infrastructure</v>
      </c>
      <c r="B10" s="28">
        <v>32.799999999999997</v>
      </c>
      <c r="C10" s="28">
        <v>35</v>
      </c>
      <c r="D10" s="28">
        <v>4.8</v>
      </c>
      <c r="E10" s="33">
        <v>3</v>
      </c>
      <c r="F10" s="54">
        <v>3</v>
      </c>
      <c r="G10" s="45">
        <v>10</v>
      </c>
      <c r="H10" s="36">
        <f t="shared" si="1"/>
        <v>78.599999999999994</v>
      </c>
      <c r="I10" s="19">
        <f t="shared" si="0"/>
        <v>88.6</v>
      </c>
    </row>
    <row r="11" spans="1:9" x14ac:dyDescent="0.2">
      <c r="A11" s="18" t="str">
        <f>'RFP Responses'!A10</f>
        <v>Civil Concepts, Inc.**</v>
      </c>
      <c r="B11" s="28">
        <v>29.6</v>
      </c>
      <c r="C11" s="28">
        <v>27.3</v>
      </c>
      <c r="D11" s="28">
        <v>3.2</v>
      </c>
      <c r="E11" s="33">
        <v>4</v>
      </c>
      <c r="F11" s="54">
        <v>3</v>
      </c>
      <c r="G11" s="45">
        <v>9.7200000000000006</v>
      </c>
      <c r="H11" s="36">
        <f t="shared" si="1"/>
        <v>67.100000000000009</v>
      </c>
      <c r="I11" s="19">
        <f t="shared" si="0"/>
        <v>76.820000000000007</v>
      </c>
    </row>
    <row r="12" spans="1:9" x14ac:dyDescent="0.2">
      <c r="A12" s="18" t="str">
        <f>'RFP Responses'!A11</f>
        <v>Collaborate Arch, LLC**</v>
      </c>
      <c r="B12" s="28">
        <v>24</v>
      </c>
      <c r="C12" s="28">
        <v>35</v>
      </c>
      <c r="D12" s="28">
        <v>4.0999999999999996</v>
      </c>
      <c r="E12" s="33">
        <v>3.2</v>
      </c>
      <c r="F12" s="54">
        <v>4.0999999999999996</v>
      </c>
      <c r="G12" s="45">
        <v>10</v>
      </c>
      <c r="H12" s="36">
        <f t="shared" si="1"/>
        <v>70.399999999999991</v>
      </c>
      <c r="I12" s="19">
        <f t="shared" si="0"/>
        <v>80.399999999999991</v>
      </c>
    </row>
    <row r="13" spans="1:9" x14ac:dyDescent="0.2">
      <c r="A13" s="18" t="str">
        <f>'RFP Responses'!A12</f>
        <v>Courtney Harper+Partners**</v>
      </c>
      <c r="B13" s="28">
        <v>40</v>
      </c>
      <c r="C13" s="28">
        <v>35</v>
      </c>
      <c r="D13" s="28">
        <v>5</v>
      </c>
      <c r="E13" s="33">
        <v>4.9000000000000004</v>
      </c>
      <c r="F13" s="54">
        <v>5</v>
      </c>
      <c r="G13" s="45">
        <v>10</v>
      </c>
      <c r="H13" s="36">
        <f t="shared" si="1"/>
        <v>89.9</v>
      </c>
      <c r="I13" s="19">
        <f t="shared" si="0"/>
        <v>99.9</v>
      </c>
    </row>
    <row r="14" spans="1:9" x14ac:dyDescent="0.2">
      <c r="A14" s="18" t="str">
        <f>'RFP Responses'!A13</f>
        <v>Diversified Group</v>
      </c>
      <c r="B14" s="28">
        <v>32</v>
      </c>
      <c r="C14" s="28">
        <v>21</v>
      </c>
      <c r="D14" s="28">
        <v>5</v>
      </c>
      <c r="E14" s="33">
        <v>4.7</v>
      </c>
      <c r="F14" s="54">
        <v>4.0999999999999996</v>
      </c>
      <c r="G14" s="45">
        <v>10</v>
      </c>
      <c r="H14" s="36">
        <f t="shared" si="1"/>
        <v>66.8</v>
      </c>
      <c r="I14" s="19">
        <f t="shared" si="0"/>
        <v>76.8</v>
      </c>
    </row>
    <row r="15" spans="1:9" x14ac:dyDescent="0.2">
      <c r="A15" s="18" t="str">
        <f>'RFP Responses'!A14</f>
        <v>DLR Group Inc. of Texas</v>
      </c>
      <c r="B15" s="28">
        <v>40</v>
      </c>
      <c r="C15" s="28">
        <v>21</v>
      </c>
      <c r="D15" s="28">
        <v>5</v>
      </c>
      <c r="E15" s="33">
        <v>5</v>
      </c>
      <c r="F15" s="54">
        <v>3</v>
      </c>
      <c r="G15" s="45">
        <v>8.92</v>
      </c>
      <c r="H15" s="36">
        <f t="shared" si="1"/>
        <v>74</v>
      </c>
      <c r="I15" s="19">
        <f t="shared" si="0"/>
        <v>82.92</v>
      </c>
    </row>
    <row r="16" spans="1:9" x14ac:dyDescent="0.2">
      <c r="A16" s="18" t="str">
        <f>'RFP Responses'!A15</f>
        <v>English + Associates Architects, Inc</v>
      </c>
      <c r="B16" s="28">
        <v>32</v>
      </c>
      <c r="C16" s="28">
        <v>25.2</v>
      </c>
      <c r="D16" s="28">
        <v>5</v>
      </c>
      <c r="E16" s="33">
        <v>4.7</v>
      </c>
      <c r="F16" s="54">
        <v>4.2</v>
      </c>
      <c r="G16" s="45">
        <v>10</v>
      </c>
      <c r="H16" s="36">
        <f t="shared" si="1"/>
        <v>71.100000000000009</v>
      </c>
      <c r="I16" s="19">
        <f t="shared" si="0"/>
        <v>81.100000000000009</v>
      </c>
    </row>
    <row r="17" spans="1:9" x14ac:dyDescent="0.2">
      <c r="A17" s="18" t="str">
        <f>'RFP Responses'!A16</f>
        <v>FKP Architects, Inc.</v>
      </c>
      <c r="B17" s="28">
        <v>38.4</v>
      </c>
      <c r="C17" s="28">
        <v>28</v>
      </c>
      <c r="D17" s="28">
        <v>4</v>
      </c>
      <c r="E17" s="33">
        <v>4</v>
      </c>
      <c r="F17" s="54">
        <v>4</v>
      </c>
      <c r="G17" s="45">
        <v>10</v>
      </c>
      <c r="H17" s="36">
        <f t="shared" si="1"/>
        <v>78.400000000000006</v>
      </c>
      <c r="I17" s="19">
        <f t="shared" si="0"/>
        <v>88.4</v>
      </c>
    </row>
    <row r="18" spans="1:9" x14ac:dyDescent="0.2">
      <c r="A18" s="18" t="str">
        <f>'RFP Responses'!A17</f>
        <v>Freese and Nichols, Inc.</v>
      </c>
      <c r="B18" s="28">
        <v>40</v>
      </c>
      <c r="C18" s="28">
        <v>28</v>
      </c>
      <c r="D18" s="28">
        <v>4</v>
      </c>
      <c r="E18" s="33">
        <v>4</v>
      </c>
      <c r="F18" s="54">
        <v>5</v>
      </c>
      <c r="G18" s="45">
        <v>10</v>
      </c>
      <c r="H18" s="36">
        <f t="shared" si="1"/>
        <v>81</v>
      </c>
      <c r="I18" s="19">
        <f t="shared" si="0"/>
        <v>91</v>
      </c>
    </row>
    <row r="19" spans="1:9" x14ac:dyDescent="0.2">
      <c r="A19" s="18" t="str">
        <f>'RFP Responses'!A18</f>
        <v>Gensler</v>
      </c>
      <c r="B19" s="28">
        <v>32</v>
      </c>
      <c r="C19" s="28">
        <v>28</v>
      </c>
      <c r="D19" s="28">
        <v>4</v>
      </c>
      <c r="E19" s="33">
        <v>3</v>
      </c>
      <c r="F19" s="54">
        <v>4</v>
      </c>
      <c r="G19" s="45">
        <v>10</v>
      </c>
      <c r="H19" s="36">
        <f t="shared" si="1"/>
        <v>71</v>
      </c>
      <c r="I19" s="19">
        <f t="shared" si="0"/>
        <v>81</v>
      </c>
    </row>
    <row r="20" spans="1:9" x14ac:dyDescent="0.2">
      <c r="A20" s="18" t="str">
        <f>'RFP Responses'!A19</f>
        <v>HarrisonKornberg Architects**</v>
      </c>
      <c r="B20" s="28">
        <v>24</v>
      </c>
      <c r="C20" s="28">
        <v>28</v>
      </c>
      <c r="D20" s="28">
        <v>3</v>
      </c>
      <c r="E20" s="33">
        <v>5</v>
      </c>
      <c r="F20" s="54">
        <v>5</v>
      </c>
      <c r="G20" s="45">
        <v>10</v>
      </c>
      <c r="H20" s="36">
        <f t="shared" si="1"/>
        <v>65</v>
      </c>
      <c r="I20" s="19">
        <f t="shared" si="0"/>
        <v>75</v>
      </c>
    </row>
    <row r="21" spans="1:9" x14ac:dyDescent="0.2">
      <c r="A21" s="18" t="str">
        <f>'RFP Responses'!A20</f>
        <v>Hawkins Architecture,  LLC</v>
      </c>
      <c r="B21" s="28">
        <v>40</v>
      </c>
      <c r="C21" s="28">
        <v>35</v>
      </c>
      <c r="D21" s="28">
        <v>3</v>
      </c>
      <c r="E21" s="33">
        <v>5</v>
      </c>
      <c r="F21" s="54">
        <v>3</v>
      </c>
      <c r="G21" s="45">
        <v>10</v>
      </c>
      <c r="H21" s="36">
        <f t="shared" si="1"/>
        <v>86</v>
      </c>
      <c r="I21" s="19">
        <f t="shared" si="0"/>
        <v>96</v>
      </c>
    </row>
    <row r="22" spans="1:9" x14ac:dyDescent="0.2">
      <c r="A22" s="18" t="str">
        <f>'RFP Responses'!A21</f>
        <v xml:space="preserve">HOK </v>
      </c>
      <c r="B22" s="28">
        <v>24</v>
      </c>
      <c r="C22" s="28">
        <v>21</v>
      </c>
      <c r="D22" s="28">
        <v>3</v>
      </c>
      <c r="E22" s="33">
        <v>3</v>
      </c>
      <c r="F22" s="54">
        <v>4</v>
      </c>
      <c r="G22" s="45">
        <v>10</v>
      </c>
      <c r="H22" s="36">
        <f t="shared" si="1"/>
        <v>55</v>
      </c>
      <c r="I22" s="19">
        <f t="shared" si="0"/>
        <v>65</v>
      </c>
    </row>
    <row r="23" spans="1:9" x14ac:dyDescent="0.2">
      <c r="A23" s="18" t="str">
        <f>'RFP Responses'!A22</f>
        <v>Huckabee</v>
      </c>
      <c r="B23" s="28">
        <v>24</v>
      </c>
      <c r="C23" s="28">
        <v>35</v>
      </c>
      <c r="D23" s="28">
        <v>4</v>
      </c>
      <c r="E23" s="33">
        <v>5</v>
      </c>
      <c r="F23" s="54">
        <v>4</v>
      </c>
      <c r="G23" s="45">
        <v>10</v>
      </c>
      <c r="H23" s="36">
        <f t="shared" si="1"/>
        <v>72</v>
      </c>
      <c r="I23" s="19">
        <f t="shared" si="0"/>
        <v>82</v>
      </c>
    </row>
    <row r="24" spans="1:9" x14ac:dyDescent="0.2">
      <c r="A24" s="18" t="str">
        <f>'RFP Responses'!A23</f>
        <v>Huitt-Zollars Inc.</v>
      </c>
      <c r="B24" s="28">
        <v>40</v>
      </c>
      <c r="C24" s="28">
        <v>35</v>
      </c>
      <c r="D24" s="28">
        <v>4</v>
      </c>
      <c r="E24" s="33">
        <v>5</v>
      </c>
      <c r="F24" s="54">
        <v>5</v>
      </c>
      <c r="G24" s="45">
        <v>10</v>
      </c>
      <c r="H24" s="36">
        <f t="shared" si="1"/>
        <v>89</v>
      </c>
      <c r="I24" s="19">
        <f t="shared" si="0"/>
        <v>99</v>
      </c>
    </row>
    <row r="25" spans="1:9" x14ac:dyDescent="0.2">
      <c r="A25" s="18" t="str">
        <f>'RFP Responses'!A24</f>
        <v>Johnson &amp; Pace Incorporated</v>
      </c>
      <c r="B25" s="28">
        <v>32.799999999999997</v>
      </c>
      <c r="C25" s="28">
        <v>33.6</v>
      </c>
      <c r="D25" s="28">
        <v>3</v>
      </c>
      <c r="E25" s="33">
        <v>3</v>
      </c>
      <c r="F25" s="54">
        <v>5</v>
      </c>
      <c r="G25" s="45">
        <v>8.1199999999999992</v>
      </c>
      <c r="H25" s="36">
        <f t="shared" si="1"/>
        <v>77.400000000000006</v>
      </c>
      <c r="I25" s="19">
        <f t="shared" si="0"/>
        <v>85.52000000000001</v>
      </c>
    </row>
    <row r="26" spans="1:9" x14ac:dyDescent="0.2">
      <c r="A26" s="18" t="str">
        <f>'RFP Responses'!A25</f>
        <v>Johnson, LLC</v>
      </c>
      <c r="B26" s="28">
        <v>40</v>
      </c>
      <c r="C26" s="28">
        <v>28</v>
      </c>
      <c r="D26" s="28">
        <v>3</v>
      </c>
      <c r="E26" s="33">
        <v>5</v>
      </c>
      <c r="F26" s="54">
        <v>3.7</v>
      </c>
      <c r="G26" s="45">
        <v>8.4</v>
      </c>
      <c r="H26" s="36">
        <f t="shared" si="1"/>
        <v>79.7</v>
      </c>
      <c r="I26" s="19">
        <f t="shared" si="0"/>
        <v>88.100000000000009</v>
      </c>
    </row>
    <row r="27" spans="1:9" x14ac:dyDescent="0.2">
      <c r="A27" s="18" t="str">
        <f>'RFP Responses'!A26</f>
        <v>LEAF Engineers</v>
      </c>
      <c r="B27" s="28">
        <v>36</v>
      </c>
      <c r="C27" s="28">
        <v>31.5</v>
      </c>
      <c r="D27" s="28">
        <v>5</v>
      </c>
      <c r="E27" s="33">
        <v>5</v>
      </c>
      <c r="F27" s="54">
        <v>5</v>
      </c>
      <c r="G27" s="45">
        <v>10</v>
      </c>
      <c r="H27" s="36">
        <f t="shared" si="1"/>
        <v>82.5</v>
      </c>
      <c r="I27" s="19">
        <f t="shared" si="0"/>
        <v>92.5</v>
      </c>
    </row>
    <row r="28" spans="1:9" x14ac:dyDescent="0.2">
      <c r="A28" s="18" t="str">
        <f>'RFP Responses'!A27</f>
        <v>Llewelyn-Davis sahnill</v>
      </c>
      <c r="B28" s="28">
        <v>33.6</v>
      </c>
      <c r="C28" s="28">
        <v>28</v>
      </c>
      <c r="D28" s="28">
        <v>4</v>
      </c>
      <c r="E28" s="33">
        <v>4</v>
      </c>
      <c r="F28" s="54">
        <v>4.0999999999999996</v>
      </c>
      <c r="G28" s="45">
        <v>10</v>
      </c>
      <c r="H28" s="36">
        <f t="shared" si="1"/>
        <v>73.699999999999989</v>
      </c>
      <c r="I28" s="19">
        <f t="shared" si="0"/>
        <v>83.699999999999989</v>
      </c>
    </row>
    <row r="29" spans="1:9" x14ac:dyDescent="0.2">
      <c r="A29" s="18" t="str">
        <f>'RFP Responses'!A28</f>
        <v>OC + A Architects**</v>
      </c>
      <c r="B29" s="28">
        <v>32.799999999999997</v>
      </c>
      <c r="C29" s="28">
        <v>26.6</v>
      </c>
      <c r="D29" s="28">
        <v>3.7</v>
      </c>
      <c r="E29" s="33">
        <v>3.1</v>
      </c>
      <c r="F29" s="54">
        <v>4</v>
      </c>
      <c r="G29" s="45">
        <v>8.4</v>
      </c>
      <c r="H29" s="36">
        <f t="shared" si="1"/>
        <v>70.2</v>
      </c>
      <c r="I29" s="19">
        <f t="shared" si="0"/>
        <v>78.600000000000009</v>
      </c>
    </row>
    <row r="30" spans="1:9" x14ac:dyDescent="0.2">
      <c r="A30" s="18" t="str">
        <f>'RFP Responses'!A29</f>
        <v>PBK</v>
      </c>
      <c r="B30" s="28">
        <v>40</v>
      </c>
      <c r="C30" s="28">
        <v>35</v>
      </c>
      <c r="D30" s="28">
        <v>5</v>
      </c>
      <c r="E30" s="33">
        <v>5</v>
      </c>
      <c r="F30" s="54">
        <v>5</v>
      </c>
      <c r="G30" s="45">
        <v>10</v>
      </c>
      <c r="H30" s="36">
        <f t="shared" si="1"/>
        <v>90</v>
      </c>
      <c r="I30" s="19">
        <f t="shared" si="0"/>
        <v>100</v>
      </c>
    </row>
    <row r="31" spans="1:9" x14ac:dyDescent="0.2">
      <c r="A31" s="18" t="str">
        <f>'RFP Responses'!A30</f>
        <v>PDG Architects</v>
      </c>
      <c r="B31" s="28">
        <v>25.6</v>
      </c>
      <c r="C31" s="28">
        <v>21</v>
      </c>
      <c r="D31" s="28">
        <v>5</v>
      </c>
      <c r="E31" s="33">
        <v>5</v>
      </c>
      <c r="F31" s="54">
        <v>5</v>
      </c>
      <c r="G31" s="45">
        <v>10</v>
      </c>
      <c r="H31" s="36">
        <f t="shared" si="1"/>
        <v>61.6</v>
      </c>
      <c r="I31" s="19">
        <f t="shared" si="0"/>
        <v>71.599999999999994</v>
      </c>
    </row>
    <row r="32" spans="1:9" x14ac:dyDescent="0.2">
      <c r="A32" s="18" t="str">
        <f>'RFP Responses'!A31</f>
        <v>Pfluger Associates</v>
      </c>
      <c r="B32" s="28">
        <v>32</v>
      </c>
      <c r="C32" s="28">
        <v>22.4</v>
      </c>
      <c r="D32" s="28">
        <v>5</v>
      </c>
      <c r="E32" s="33">
        <v>5</v>
      </c>
      <c r="F32" s="54">
        <v>3</v>
      </c>
      <c r="G32" s="45">
        <v>8.4</v>
      </c>
      <c r="H32" s="36">
        <f t="shared" si="1"/>
        <v>67.400000000000006</v>
      </c>
      <c r="I32" s="19">
        <f t="shared" si="0"/>
        <v>75.800000000000011</v>
      </c>
    </row>
    <row r="33" spans="1:9" x14ac:dyDescent="0.2">
      <c r="A33" s="18" t="str">
        <f>'RFP Responses'!A32</f>
        <v>PGAL</v>
      </c>
      <c r="B33" s="28">
        <v>33.6</v>
      </c>
      <c r="C33" s="28">
        <v>28</v>
      </c>
      <c r="D33" s="28">
        <v>4.8</v>
      </c>
      <c r="E33" s="33">
        <v>4.7</v>
      </c>
      <c r="F33" s="54">
        <v>3.9</v>
      </c>
      <c r="G33" s="45">
        <v>10</v>
      </c>
      <c r="H33" s="36">
        <f t="shared" si="1"/>
        <v>75.000000000000014</v>
      </c>
      <c r="I33" s="19">
        <f t="shared" si="0"/>
        <v>85.000000000000014</v>
      </c>
    </row>
    <row r="34" spans="1:9" x14ac:dyDescent="0.2">
      <c r="A34" s="18" t="str">
        <f>'RFP Responses'!A33</f>
        <v>PhiloWilke Partnership</v>
      </c>
      <c r="B34" s="28">
        <v>24</v>
      </c>
      <c r="C34" s="28">
        <v>26.6</v>
      </c>
      <c r="D34" s="28">
        <v>5</v>
      </c>
      <c r="E34" s="33">
        <v>3.7</v>
      </c>
      <c r="F34" s="54">
        <v>5</v>
      </c>
      <c r="G34" s="45">
        <v>10</v>
      </c>
      <c r="H34" s="36">
        <f t="shared" si="1"/>
        <v>64.300000000000011</v>
      </c>
      <c r="I34" s="19">
        <f t="shared" si="0"/>
        <v>74.300000000000011</v>
      </c>
    </row>
    <row r="35" spans="1:9" x14ac:dyDescent="0.2">
      <c r="A35" s="18" t="str">
        <f>'RFP Responses'!A34</f>
        <v>Powers Brown Architecture of Texas</v>
      </c>
      <c r="B35" s="28">
        <v>24</v>
      </c>
      <c r="C35" s="28">
        <v>21.7</v>
      </c>
      <c r="D35" s="28">
        <v>3.7</v>
      </c>
      <c r="E35" s="33">
        <v>3.2</v>
      </c>
      <c r="F35" s="54">
        <v>5</v>
      </c>
      <c r="G35" s="45">
        <v>10</v>
      </c>
      <c r="H35" s="36">
        <f t="shared" si="1"/>
        <v>57.600000000000009</v>
      </c>
      <c r="I35" s="19">
        <f t="shared" si="0"/>
        <v>67.600000000000009</v>
      </c>
    </row>
    <row r="36" spans="1:9" x14ac:dyDescent="0.2">
      <c r="A36" s="18" t="str">
        <f>'RFP Responses'!A35</f>
        <v>Rdlr Architects, Inc.</v>
      </c>
      <c r="B36" s="28">
        <v>25.6</v>
      </c>
      <c r="C36" s="28">
        <v>21</v>
      </c>
      <c r="D36" s="28">
        <v>5</v>
      </c>
      <c r="E36" s="33">
        <v>5</v>
      </c>
      <c r="F36" s="54">
        <v>5</v>
      </c>
      <c r="G36" s="45">
        <v>10</v>
      </c>
      <c r="H36" s="36">
        <f t="shared" si="1"/>
        <v>61.6</v>
      </c>
      <c r="I36" s="19">
        <f t="shared" si="0"/>
        <v>71.599999999999994</v>
      </c>
    </row>
    <row r="37" spans="1:9" x14ac:dyDescent="0.2">
      <c r="A37" s="18" t="str">
        <f>'RFP Responses'!A36</f>
        <v>REES</v>
      </c>
      <c r="B37" s="28">
        <v>31.2</v>
      </c>
      <c r="C37" s="28">
        <v>21</v>
      </c>
      <c r="D37" s="28">
        <v>5</v>
      </c>
      <c r="E37" s="33">
        <v>5</v>
      </c>
      <c r="F37" s="54">
        <v>5</v>
      </c>
      <c r="G37" s="45">
        <v>10</v>
      </c>
      <c r="H37" s="36">
        <f t="shared" si="1"/>
        <v>67.2</v>
      </c>
      <c r="I37" s="19">
        <f t="shared" si="0"/>
        <v>77.2</v>
      </c>
    </row>
    <row r="38" spans="1:9" x14ac:dyDescent="0.2">
      <c r="A38" s="18" t="str">
        <f>'RFP Responses'!A37</f>
        <v>Robert Adams, Inc.**</v>
      </c>
      <c r="B38" s="28">
        <v>37.6</v>
      </c>
      <c r="C38" s="28">
        <v>28.7</v>
      </c>
      <c r="D38" s="28">
        <v>4.8</v>
      </c>
      <c r="E38" s="33">
        <v>3</v>
      </c>
      <c r="F38" s="54">
        <v>4</v>
      </c>
      <c r="G38" s="45">
        <v>10</v>
      </c>
      <c r="H38" s="36">
        <f t="shared" si="1"/>
        <v>78.099999999999994</v>
      </c>
      <c r="I38" s="19">
        <f t="shared" si="0"/>
        <v>88.1</v>
      </c>
    </row>
    <row r="39" spans="1:9" x14ac:dyDescent="0.2">
      <c r="A39" s="18" t="str">
        <f>'RFP Responses'!A38</f>
        <v>Smith &amp; Company Architects**</v>
      </c>
      <c r="B39" s="28">
        <v>32</v>
      </c>
      <c r="C39" s="28">
        <v>28</v>
      </c>
      <c r="D39" s="28">
        <v>4.2</v>
      </c>
      <c r="E39" s="33">
        <v>5</v>
      </c>
      <c r="F39" s="54">
        <v>5</v>
      </c>
      <c r="G39" s="45">
        <v>10</v>
      </c>
      <c r="H39" s="36">
        <f t="shared" si="1"/>
        <v>74.2</v>
      </c>
      <c r="I39" s="19">
        <f t="shared" si="0"/>
        <v>84.2</v>
      </c>
    </row>
    <row r="40" spans="1:9" x14ac:dyDescent="0.2">
      <c r="A40" s="18" t="str">
        <f>'RFP Responses'!A39</f>
        <v>STOA International Architects, Inc.**</v>
      </c>
      <c r="B40" s="28">
        <v>24</v>
      </c>
      <c r="C40" s="28">
        <v>22.4</v>
      </c>
      <c r="D40" s="28">
        <v>5</v>
      </c>
      <c r="E40" s="33">
        <v>5</v>
      </c>
      <c r="F40" s="54">
        <v>5</v>
      </c>
      <c r="G40" s="45">
        <v>10</v>
      </c>
      <c r="H40" s="36">
        <f t="shared" si="1"/>
        <v>61.4</v>
      </c>
      <c r="I40" s="19">
        <f t="shared" si="0"/>
        <v>71.400000000000006</v>
      </c>
    </row>
    <row r="41" spans="1:9" x14ac:dyDescent="0.2">
      <c r="A41" s="18" t="str">
        <f>'RFP Responses'!A40</f>
        <v>The Lauck Group**</v>
      </c>
      <c r="B41" s="28">
        <v>28</v>
      </c>
      <c r="C41" s="28">
        <v>22.4</v>
      </c>
      <c r="D41" s="28">
        <v>5</v>
      </c>
      <c r="E41" s="33">
        <v>5</v>
      </c>
      <c r="F41" s="54">
        <v>5</v>
      </c>
      <c r="G41" s="45">
        <v>9.6</v>
      </c>
      <c r="H41" s="36">
        <f t="shared" si="1"/>
        <v>65.400000000000006</v>
      </c>
      <c r="I41" s="19">
        <f t="shared" si="0"/>
        <v>75</v>
      </c>
    </row>
    <row r="42" spans="1:9" x14ac:dyDescent="0.2">
      <c r="A42" s="18" t="str">
        <f>'RFP Responses'!A41</f>
        <v>Turner Duran Architects</v>
      </c>
      <c r="B42" s="28">
        <v>24.8</v>
      </c>
      <c r="C42" s="28">
        <v>21.7</v>
      </c>
      <c r="D42" s="28">
        <v>3.2</v>
      </c>
      <c r="E42" s="33">
        <v>4.9000000000000004</v>
      </c>
      <c r="F42" s="54">
        <v>5</v>
      </c>
      <c r="G42" s="45">
        <v>10</v>
      </c>
      <c r="H42" s="36">
        <f t="shared" si="1"/>
        <v>59.6</v>
      </c>
      <c r="I42" s="19">
        <f t="shared" si="0"/>
        <v>69.599999999999994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31" workbookViewId="0">
      <selection activeCell="A2" sqref="A2:I2"/>
    </sheetView>
  </sheetViews>
  <sheetFormatPr defaultRowHeight="12.75" x14ac:dyDescent="0.2"/>
  <cols>
    <col min="1" max="1" width="59.5703125" customWidth="1"/>
    <col min="8" max="8" width="13" customWidth="1"/>
  </cols>
  <sheetData>
    <row r="1" spans="1:9" ht="15.7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">
      <c r="A2" s="63" t="str">
        <f>'RFP Responses'!A1</f>
        <v>RFQ730-17074 For Continuing Architectural and Engineering Services</v>
      </c>
      <c r="B2" s="64"/>
      <c r="C2" s="64"/>
      <c r="D2" s="64"/>
      <c r="E2" s="64"/>
      <c r="F2" s="64"/>
      <c r="G2" s="64"/>
      <c r="H2" s="64"/>
      <c r="I2" s="64"/>
    </row>
    <row r="3" spans="1:9" ht="15.75" thickBot="1" x14ac:dyDescent="0.25">
      <c r="A3" s="12"/>
      <c r="B3" s="12"/>
      <c r="C3" s="12"/>
      <c r="D3" s="12"/>
      <c r="E3" s="12"/>
      <c r="F3" s="52"/>
      <c r="G3" s="43"/>
      <c r="H3" s="12"/>
      <c r="I3" s="13"/>
    </row>
    <row r="4" spans="1:9" ht="67.5" thickTop="1" thickBot="1" x14ac:dyDescent="0.25">
      <c r="A4" s="14" t="s">
        <v>5</v>
      </c>
      <c r="B4" s="15" t="s">
        <v>48</v>
      </c>
      <c r="C4" s="15" t="s">
        <v>49</v>
      </c>
      <c r="D4" s="15" t="s">
        <v>50</v>
      </c>
      <c r="E4" s="15" t="s">
        <v>51</v>
      </c>
      <c r="F4" s="53" t="s">
        <v>52</v>
      </c>
      <c r="G4" s="44" t="s">
        <v>53</v>
      </c>
      <c r="H4" s="16" t="s">
        <v>10</v>
      </c>
      <c r="I4" s="16" t="s">
        <v>6</v>
      </c>
    </row>
    <row r="5" spans="1:9" ht="15.75" thickTop="1" x14ac:dyDescent="0.2">
      <c r="A5" s="18" t="str">
        <f>'RFP Responses'!A4</f>
        <v>Astelle, LLC</v>
      </c>
      <c r="B5" s="28">
        <v>32</v>
      </c>
      <c r="C5" s="28">
        <v>28</v>
      </c>
      <c r="D5" s="28">
        <v>5</v>
      </c>
      <c r="E5" s="34">
        <v>5</v>
      </c>
      <c r="F5" s="54">
        <v>4</v>
      </c>
      <c r="G5" s="45">
        <v>10</v>
      </c>
      <c r="H5" s="36">
        <f>B5+C5+D5+E5+F5</f>
        <v>74</v>
      </c>
      <c r="I5" s="19">
        <f t="shared" ref="I5:I42" si="0">SUM(B5:G5)</f>
        <v>84</v>
      </c>
    </row>
    <row r="6" spans="1:9" ht="15" x14ac:dyDescent="0.2">
      <c r="A6" s="18" t="str">
        <f>'RFP Responses'!A5</f>
        <v>AT3 + RDC Architects**</v>
      </c>
      <c r="B6" s="28">
        <v>32</v>
      </c>
      <c r="C6" s="28">
        <v>28</v>
      </c>
      <c r="D6" s="28">
        <v>5</v>
      </c>
      <c r="E6" s="33">
        <v>5</v>
      </c>
      <c r="F6" s="54">
        <v>4</v>
      </c>
      <c r="G6" s="45">
        <v>10</v>
      </c>
      <c r="H6" s="36">
        <f t="shared" ref="H6:H42" si="1">B6+C6+D6+E6+F6</f>
        <v>74</v>
      </c>
      <c r="I6" s="19">
        <f t="shared" si="0"/>
        <v>84</v>
      </c>
    </row>
    <row r="7" spans="1:9" ht="15" x14ac:dyDescent="0.2">
      <c r="A7" s="18" t="str">
        <f>'RFP Responses'!A6</f>
        <v>Atkins North America, Inc</v>
      </c>
      <c r="B7" s="28">
        <v>32</v>
      </c>
      <c r="C7" s="28">
        <v>28</v>
      </c>
      <c r="D7" s="28">
        <v>5</v>
      </c>
      <c r="E7" s="33">
        <v>5</v>
      </c>
      <c r="F7" s="54">
        <v>4</v>
      </c>
      <c r="G7" s="45">
        <v>10</v>
      </c>
      <c r="H7" s="36">
        <f t="shared" si="1"/>
        <v>74</v>
      </c>
      <c r="I7" s="19">
        <f t="shared" si="0"/>
        <v>84</v>
      </c>
    </row>
    <row r="8" spans="1:9" ht="15" x14ac:dyDescent="0.2">
      <c r="A8" s="18" t="str">
        <f>'RFP Responses'!A7</f>
        <v>AUTOARCH Architects, LLC - HSP Compliant Form**</v>
      </c>
      <c r="B8" s="28">
        <v>32</v>
      </c>
      <c r="C8" s="28">
        <v>35</v>
      </c>
      <c r="D8" s="28">
        <v>5</v>
      </c>
      <c r="E8" s="33">
        <v>5</v>
      </c>
      <c r="F8" s="54">
        <v>5</v>
      </c>
      <c r="G8" s="45">
        <v>10</v>
      </c>
      <c r="H8" s="36">
        <f t="shared" si="1"/>
        <v>82</v>
      </c>
      <c r="I8" s="19">
        <f t="shared" si="0"/>
        <v>92</v>
      </c>
    </row>
    <row r="9" spans="1:9" ht="15" x14ac:dyDescent="0.2">
      <c r="A9" s="18" t="str">
        <f>'RFP Responses'!A8</f>
        <v xml:space="preserve">Bureau Veritas North America </v>
      </c>
      <c r="B9" s="28">
        <v>8</v>
      </c>
      <c r="C9" s="28">
        <v>7</v>
      </c>
      <c r="D9" s="28">
        <v>1</v>
      </c>
      <c r="E9" s="33">
        <v>1</v>
      </c>
      <c r="F9" s="54">
        <v>1</v>
      </c>
      <c r="G9" s="45">
        <v>9.7200000000000006</v>
      </c>
      <c r="H9" s="36">
        <f t="shared" si="1"/>
        <v>18</v>
      </c>
      <c r="I9" s="19">
        <f t="shared" si="0"/>
        <v>27.72</v>
      </c>
    </row>
    <row r="10" spans="1:9" ht="15" x14ac:dyDescent="0.2">
      <c r="A10" s="18" t="str">
        <f>'RFP Responses'!A9</f>
        <v>CDI-Infrastructure</v>
      </c>
      <c r="B10" s="28">
        <v>32</v>
      </c>
      <c r="C10" s="28">
        <v>28</v>
      </c>
      <c r="D10" s="28">
        <v>5</v>
      </c>
      <c r="E10" s="33">
        <v>5</v>
      </c>
      <c r="F10" s="54">
        <v>4</v>
      </c>
      <c r="G10" s="45">
        <v>10</v>
      </c>
      <c r="H10" s="36">
        <f t="shared" si="1"/>
        <v>74</v>
      </c>
      <c r="I10" s="19">
        <f t="shared" si="0"/>
        <v>84</v>
      </c>
    </row>
    <row r="11" spans="1:9" ht="15" x14ac:dyDescent="0.2">
      <c r="A11" s="18" t="str">
        <f>'RFP Responses'!A10</f>
        <v>Civil Concepts, Inc.**</v>
      </c>
      <c r="B11" s="28">
        <v>24</v>
      </c>
      <c r="C11" s="28">
        <v>28</v>
      </c>
      <c r="D11" s="28">
        <v>3</v>
      </c>
      <c r="E11" s="33">
        <v>5</v>
      </c>
      <c r="F11" s="54">
        <v>4</v>
      </c>
      <c r="G11" s="45">
        <v>9.7200000000000006</v>
      </c>
      <c r="H11" s="36">
        <f t="shared" si="1"/>
        <v>64</v>
      </c>
      <c r="I11" s="19">
        <f t="shared" si="0"/>
        <v>73.72</v>
      </c>
    </row>
    <row r="12" spans="1:9" ht="15" x14ac:dyDescent="0.2">
      <c r="A12" s="18" t="str">
        <f>'RFP Responses'!A11</f>
        <v>Collaborate Arch, LLC**</v>
      </c>
      <c r="B12" s="28">
        <v>32</v>
      </c>
      <c r="C12" s="28">
        <v>28</v>
      </c>
      <c r="D12" s="28">
        <v>5</v>
      </c>
      <c r="E12" s="33">
        <v>5</v>
      </c>
      <c r="F12" s="54">
        <v>4</v>
      </c>
      <c r="G12" s="45">
        <v>10</v>
      </c>
      <c r="H12" s="36">
        <f t="shared" si="1"/>
        <v>74</v>
      </c>
      <c r="I12" s="19">
        <f t="shared" si="0"/>
        <v>84</v>
      </c>
    </row>
    <row r="13" spans="1:9" ht="15" x14ac:dyDescent="0.2">
      <c r="A13" s="18" t="str">
        <f>'RFP Responses'!A12</f>
        <v>Courtney Harper+Partners**</v>
      </c>
      <c r="B13" s="28">
        <v>40</v>
      </c>
      <c r="C13" s="28">
        <v>35</v>
      </c>
      <c r="D13" s="28">
        <v>5</v>
      </c>
      <c r="E13" s="33">
        <v>5</v>
      </c>
      <c r="F13" s="54">
        <v>5</v>
      </c>
      <c r="G13" s="45">
        <v>10</v>
      </c>
      <c r="H13" s="36">
        <f t="shared" si="1"/>
        <v>90</v>
      </c>
      <c r="I13" s="19">
        <f t="shared" si="0"/>
        <v>100</v>
      </c>
    </row>
    <row r="14" spans="1:9" ht="15" x14ac:dyDescent="0.2">
      <c r="A14" s="18" t="str">
        <f>'RFP Responses'!A13</f>
        <v>Diversified Group</v>
      </c>
      <c r="B14" s="28">
        <v>24</v>
      </c>
      <c r="C14" s="28">
        <v>28</v>
      </c>
      <c r="D14" s="28">
        <v>4</v>
      </c>
      <c r="E14" s="33">
        <v>4</v>
      </c>
      <c r="F14" s="54">
        <v>2</v>
      </c>
      <c r="G14" s="45">
        <v>10</v>
      </c>
      <c r="H14" s="36">
        <f t="shared" si="1"/>
        <v>62</v>
      </c>
      <c r="I14" s="19">
        <f t="shared" si="0"/>
        <v>72</v>
      </c>
    </row>
    <row r="15" spans="1:9" ht="15" x14ac:dyDescent="0.2">
      <c r="A15" s="18" t="str">
        <f>'RFP Responses'!A14</f>
        <v>DLR Group Inc. of Texas</v>
      </c>
      <c r="B15" s="28">
        <v>40</v>
      </c>
      <c r="C15" s="28">
        <v>35</v>
      </c>
      <c r="D15" s="28">
        <v>5</v>
      </c>
      <c r="E15" s="33">
        <v>5</v>
      </c>
      <c r="F15" s="54">
        <v>5</v>
      </c>
      <c r="G15" s="45">
        <v>8.92</v>
      </c>
      <c r="H15" s="36">
        <f t="shared" si="1"/>
        <v>90</v>
      </c>
      <c r="I15" s="19">
        <f t="shared" si="0"/>
        <v>98.92</v>
      </c>
    </row>
    <row r="16" spans="1:9" ht="15" x14ac:dyDescent="0.2">
      <c r="A16" s="18" t="str">
        <f>'RFP Responses'!A15</f>
        <v>English + Associates Architects, Inc</v>
      </c>
      <c r="B16" s="28">
        <v>36</v>
      </c>
      <c r="C16" s="28">
        <v>35</v>
      </c>
      <c r="D16" s="28">
        <v>5</v>
      </c>
      <c r="E16" s="33">
        <v>5</v>
      </c>
      <c r="F16" s="54">
        <v>5</v>
      </c>
      <c r="G16" s="45">
        <v>10</v>
      </c>
      <c r="H16" s="36">
        <f t="shared" si="1"/>
        <v>86</v>
      </c>
      <c r="I16" s="19">
        <f t="shared" si="0"/>
        <v>96</v>
      </c>
    </row>
    <row r="17" spans="1:9" ht="15" x14ac:dyDescent="0.2">
      <c r="A17" s="18" t="str">
        <f>'RFP Responses'!A16</f>
        <v>FKP Architects, Inc.</v>
      </c>
      <c r="B17" s="28">
        <v>40</v>
      </c>
      <c r="C17" s="28">
        <v>35</v>
      </c>
      <c r="D17" s="28">
        <v>5</v>
      </c>
      <c r="E17" s="33">
        <v>5</v>
      </c>
      <c r="F17" s="54">
        <v>5</v>
      </c>
      <c r="G17" s="45">
        <v>10</v>
      </c>
      <c r="H17" s="36">
        <f t="shared" si="1"/>
        <v>90</v>
      </c>
      <c r="I17" s="19">
        <f t="shared" si="0"/>
        <v>100</v>
      </c>
    </row>
    <row r="18" spans="1:9" ht="15" x14ac:dyDescent="0.2">
      <c r="A18" s="18" t="str">
        <f>'RFP Responses'!A17</f>
        <v>Freese and Nichols, Inc.</v>
      </c>
      <c r="B18" s="28">
        <v>32</v>
      </c>
      <c r="C18" s="28">
        <v>28</v>
      </c>
      <c r="D18" s="28">
        <v>5</v>
      </c>
      <c r="E18" s="33">
        <v>5</v>
      </c>
      <c r="F18" s="54">
        <v>4</v>
      </c>
      <c r="G18" s="45">
        <v>10</v>
      </c>
      <c r="H18" s="36">
        <f t="shared" si="1"/>
        <v>74</v>
      </c>
      <c r="I18" s="19">
        <f t="shared" si="0"/>
        <v>84</v>
      </c>
    </row>
    <row r="19" spans="1:9" ht="15" x14ac:dyDescent="0.2">
      <c r="A19" s="18" t="str">
        <f>'RFP Responses'!A18</f>
        <v>Gensler</v>
      </c>
      <c r="B19" s="28">
        <v>34.4</v>
      </c>
      <c r="C19" s="28">
        <v>35</v>
      </c>
      <c r="D19" s="28">
        <v>5</v>
      </c>
      <c r="E19" s="33">
        <v>5</v>
      </c>
      <c r="F19" s="54">
        <v>5</v>
      </c>
      <c r="G19" s="45">
        <v>10</v>
      </c>
      <c r="H19" s="36">
        <f t="shared" si="1"/>
        <v>84.4</v>
      </c>
      <c r="I19" s="19">
        <f t="shared" si="0"/>
        <v>94.4</v>
      </c>
    </row>
    <row r="20" spans="1:9" ht="15" x14ac:dyDescent="0.2">
      <c r="A20" s="18" t="str">
        <f>'RFP Responses'!A19</f>
        <v>HarrisonKornberg Architects**</v>
      </c>
      <c r="B20" s="28">
        <v>36</v>
      </c>
      <c r="C20" s="28">
        <v>35</v>
      </c>
      <c r="D20" s="28">
        <v>5</v>
      </c>
      <c r="E20" s="33">
        <v>5</v>
      </c>
      <c r="F20" s="54">
        <v>5</v>
      </c>
      <c r="G20" s="45">
        <v>10</v>
      </c>
      <c r="H20" s="36">
        <f t="shared" si="1"/>
        <v>86</v>
      </c>
      <c r="I20" s="19">
        <f t="shared" si="0"/>
        <v>96</v>
      </c>
    </row>
    <row r="21" spans="1:9" ht="15" x14ac:dyDescent="0.2">
      <c r="A21" s="18" t="str">
        <f>'RFP Responses'!A20</f>
        <v>Hawkins Architecture,  LLC</v>
      </c>
      <c r="B21" s="28">
        <v>32</v>
      </c>
      <c r="C21" s="28">
        <v>28</v>
      </c>
      <c r="D21" s="28">
        <v>5</v>
      </c>
      <c r="E21" s="33">
        <v>5</v>
      </c>
      <c r="F21" s="54">
        <v>4</v>
      </c>
      <c r="G21" s="45">
        <v>10</v>
      </c>
      <c r="H21" s="36">
        <f t="shared" si="1"/>
        <v>74</v>
      </c>
      <c r="I21" s="19">
        <f t="shared" si="0"/>
        <v>84</v>
      </c>
    </row>
    <row r="22" spans="1:9" ht="15" x14ac:dyDescent="0.2">
      <c r="A22" s="18" t="str">
        <f>'RFP Responses'!A21</f>
        <v xml:space="preserve">HOK </v>
      </c>
      <c r="B22" s="28">
        <v>40</v>
      </c>
      <c r="C22" s="28">
        <v>35</v>
      </c>
      <c r="D22" s="28">
        <v>5</v>
      </c>
      <c r="E22" s="33">
        <v>5</v>
      </c>
      <c r="F22" s="54">
        <v>5</v>
      </c>
      <c r="G22" s="45">
        <v>10</v>
      </c>
      <c r="H22" s="36">
        <f t="shared" si="1"/>
        <v>90</v>
      </c>
      <c r="I22" s="19">
        <f t="shared" si="0"/>
        <v>100</v>
      </c>
    </row>
    <row r="23" spans="1:9" ht="15" x14ac:dyDescent="0.2">
      <c r="A23" s="18" t="str">
        <f>'RFP Responses'!A22</f>
        <v>Huckabee</v>
      </c>
      <c r="B23" s="28">
        <v>32</v>
      </c>
      <c r="C23" s="28">
        <v>28</v>
      </c>
      <c r="D23" s="28">
        <v>5</v>
      </c>
      <c r="E23" s="33">
        <v>5</v>
      </c>
      <c r="F23" s="54">
        <v>4</v>
      </c>
      <c r="G23" s="45">
        <v>10</v>
      </c>
      <c r="H23" s="36">
        <f t="shared" si="1"/>
        <v>74</v>
      </c>
      <c r="I23" s="19">
        <f t="shared" si="0"/>
        <v>84</v>
      </c>
    </row>
    <row r="24" spans="1:9" ht="15" x14ac:dyDescent="0.2">
      <c r="A24" s="18" t="str">
        <f>'RFP Responses'!A23</f>
        <v>Huitt-Zollars Inc.</v>
      </c>
      <c r="B24" s="28">
        <v>36</v>
      </c>
      <c r="C24" s="28">
        <v>35</v>
      </c>
      <c r="D24" s="28">
        <v>5</v>
      </c>
      <c r="E24" s="33">
        <v>5</v>
      </c>
      <c r="F24" s="54">
        <v>5</v>
      </c>
      <c r="G24" s="45">
        <v>10</v>
      </c>
      <c r="H24" s="36">
        <f t="shared" si="1"/>
        <v>86</v>
      </c>
      <c r="I24" s="19">
        <f t="shared" si="0"/>
        <v>96</v>
      </c>
    </row>
    <row r="25" spans="1:9" ht="15" x14ac:dyDescent="0.2">
      <c r="A25" s="18" t="str">
        <f>'RFP Responses'!A24</f>
        <v>Johnson &amp; Pace Incorporated</v>
      </c>
      <c r="B25" s="28">
        <v>32</v>
      </c>
      <c r="C25" s="28">
        <v>28</v>
      </c>
      <c r="D25" s="28">
        <v>5</v>
      </c>
      <c r="E25" s="33">
        <v>5</v>
      </c>
      <c r="F25" s="54">
        <v>4</v>
      </c>
      <c r="G25" s="45">
        <v>8.1199999999999992</v>
      </c>
      <c r="H25" s="36">
        <f t="shared" si="1"/>
        <v>74</v>
      </c>
      <c r="I25" s="19">
        <f t="shared" si="0"/>
        <v>82.12</v>
      </c>
    </row>
    <row r="26" spans="1:9" ht="15" x14ac:dyDescent="0.2">
      <c r="A26" s="18" t="str">
        <f>'RFP Responses'!A25</f>
        <v>Johnson, LLC</v>
      </c>
      <c r="B26" s="28">
        <v>36</v>
      </c>
      <c r="C26" s="28">
        <v>35</v>
      </c>
      <c r="D26" s="28">
        <v>5</v>
      </c>
      <c r="E26" s="33">
        <v>5</v>
      </c>
      <c r="F26" s="54">
        <v>5</v>
      </c>
      <c r="G26" s="45">
        <v>8.4</v>
      </c>
      <c r="H26" s="36">
        <f t="shared" si="1"/>
        <v>86</v>
      </c>
      <c r="I26" s="19">
        <f t="shared" si="0"/>
        <v>94.4</v>
      </c>
    </row>
    <row r="27" spans="1:9" ht="15" x14ac:dyDescent="0.2">
      <c r="A27" s="18" t="str">
        <f>'RFP Responses'!A26</f>
        <v>LEAF Engineers</v>
      </c>
      <c r="B27" s="28">
        <v>8</v>
      </c>
      <c r="C27" s="28">
        <v>7</v>
      </c>
      <c r="D27" s="28">
        <v>1</v>
      </c>
      <c r="E27" s="33">
        <v>1</v>
      </c>
      <c r="F27" s="54">
        <v>1</v>
      </c>
      <c r="G27" s="45">
        <v>10</v>
      </c>
      <c r="H27" s="36">
        <f t="shared" si="1"/>
        <v>18</v>
      </c>
      <c r="I27" s="19">
        <f t="shared" si="0"/>
        <v>28</v>
      </c>
    </row>
    <row r="28" spans="1:9" ht="15" x14ac:dyDescent="0.2">
      <c r="A28" s="18" t="str">
        <f>'RFP Responses'!A27</f>
        <v>Llewelyn-Davis sahnill</v>
      </c>
      <c r="B28" s="28">
        <v>32</v>
      </c>
      <c r="C28" s="28">
        <v>28</v>
      </c>
      <c r="D28" s="28">
        <v>5</v>
      </c>
      <c r="E28" s="33">
        <v>5</v>
      </c>
      <c r="F28" s="54">
        <v>4</v>
      </c>
      <c r="G28" s="45">
        <v>10</v>
      </c>
      <c r="H28" s="36">
        <f t="shared" si="1"/>
        <v>74</v>
      </c>
      <c r="I28" s="19">
        <f t="shared" si="0"/>
        <v>84</v>
      </c>
    </row>
    <row r="29" spans="1:9" ht="15" x14ac:dyDescent="0.2">
      <c r="A29" s="18" t="str">
        <f>'RFP Responses'!A28</f>
        <v>OC + A Architects**</v>
      </c>
      <c r="B29" s="28">
        <v>32</v>
      </c>
      <c r="C29" s="28">
        <v>28</v>
      </c>
      <c r="D29" s="28">
        <v>5</v>
      </c>
      <c r="E29" s="33">
        <v>5</v>
      </c>
      <c r="F29" s="54">
        <v>4</v>
      </c>
      <c r="G29" s="45">
        <v>8.4</v>
      </c>
      <c r="H29" s="36">
        <f t="shared" si="1"/>
        <v>74</v>
      </c>
      <c r="I29" s="19">
        <f t="shared" si="0"/>
        <v>82.4</v>
      </c>
    </row>
    <row r="30" spans="1:9" ht="15" x14ac:dyDescent="0.2">
      <c r="A30" s="18" t="str">
        <f>'RFP Responses'!A29</f>
        <v>PBK</v>
      </c>
      <c r="B30" s="28">
        <v>32</v>
      </c>
      <c r="C30" s="28">
        <v>28</v>
      </c>
      <c r="D30" s="28">
        <v>5</v>
      </c>
      <c r="E30" s="33">
        <v>5</v>
      </c>
      <c r="F30" s="54">
        <v>4</v>
      </c>
      <c r="G30" s="45">
        <v>10</v>
      </c>
      <c r="H30" s="36">
        <f t="shared" si="1"/>
        <v>74</v>
      </c>
      <c r="I30" s="19">
        <f t="shared" si="0"/>
        <v>84</v>
      </c>
    </row>
    <row r="31" spans="1:9" ht="15" x14ac:dyDescent="0.2">
      <c r="A31" s="18" t="str">
        <f>'RFP Responses'!A30</f>
        <v>PDG Architects</v>
      </c>
      <c r="B31" s="28">
        <v>36</v>
      </c>
      <c r="C31" s="28">
        <v>35</v>
      </c>
      <c r="D31" s="28">
        <v>5</v>
      </c>
      <c r="E31" s="33">
        <v>5</v>
      </c>
      <c r="F31" s="54">
        <v>5</v>
      </c>
      <c r="G31" s="45">
        <v>10</v>
      </c>
      <c r="H31" s="36">
        <f t="shared" si="1"/>
        <v>86</v>
      </c>
      <c r="I31" s="19">
        <f t="shared" si="0"/>
        <v>96</v>
      </c>
    </row>
    <row r="32" spans="1:9" ht="15" x14ac:dyDescent="0.2">
      <c r="A32" s="18" t="str">
        <f>'RFP Responses'!A31</f>
        <v>Pfluger Associates</v>
      </c>
      <c r="B32" s="28">
        <v>36</v>
      </c>
      <c r="C32" s="28">
        <v>35</v>
      </c>
      <c r="D32" s="28">
        <v>5</v>
      </c>
      <c r="E32" s="33">
        <v>5</v>
      </c>
      <c r="F32" s="54">
        <v>5</v>
      </c>
      <c r="G32" s="45">
        <v>8.4</v>
      </c>
      <c r="H32" s="36">
        <f t="shared" si="1"/>
        <v>86</v>
      </c>
      <c r="I32" s="19">
        <f t="shared" si="0"/>
        <v>94.4</v>
      </c>
    </row>
    <row r="33" spans="1:9" ht="15" x14ac:dyDescent="0.2">
      <c r="A33" s="18" t="str">
        <f>'RFP Responses'!A32</f>
        <v>PGAL</v>
      </c>
      <c r="B33" s="28">
        <v>32</v>
      </c>
      <c r="C33" s="28">
        <v>35</v>
      </c>
      <c r="D33" s="28">
        <v>5</v>
      </c>
      <c r="E33" s="33">
        <v>5</v>
      </c>
      <c r="F33" s="54">
        <v>5</v>
      </c>
      <c r="G33" s="45">
        <v>10</v>
      </c>
      <c r="H33" s="36">
        <f t="shared" si="1"/>
        <v>82</v>
      </c>
      <c r="I33" s="19">
        <f t="shared" si="0"/>
        <v>92</v>
      </c>
    </row>
    <row r="34" spans="1:9" ht="15" x14ac:dyDescent="0.2">
      <c r="A34" s="18" t="str">
        <f>'RFP Responses'!A33</f>
        <v>PhiloWilke Partnership</v>
      </c>
      <c r="B34" s="28">
        <v>32</v>
      </c>
      <c r="C34" s="28">
        <v>35</v>
      </c>
      <c r="D34" s="28">
        <v>5</v>
      </c>
      <c r="E34" s="33">
        <v>5</v>
      </c>
      <c r="F34" s="54">
        <v>5</v>
      </c>
      <c r="G34" s="45">
        <v>10</v>
      </c>
      <c r="H34" s="36">
        <f t="shared" si="1"/>
        <v>82</v>
      </c>
      <c r="I34" s="19">
        <f t="shared" si="0"/>
        <v>92</v>
      </c>
    </row>
    <row r="35" spans="1:9" ht="15" x14ac:dyDescent="0.2">
      <c r="A35" s="18" t="str">
        <f>'RFP Responses'!A34</f>
        <v>Powers Brown Architecture of Texas</v>
      </c>
      <c r="B35" s="28">
        <v>32</v>
      </c>
      <c r="C35" s="28">
        <v>28</v>
      </c>
      <c r="D35" s="28">
        <v>5</v>
      </c>
      <c r="E35" s="33">
        <v>5</v>
      </c>
      <c r="F35" s="54">
        <v>4</v>
      </c>
      <c r="G35" s="45">
        <v>10</v>
      </c>
      <c r="H35" s="36">
        <f t="shared" si="1"/>
        <v>74</v>
      </c>
      <c r="I35" s="19">
        <f t="shared" si="0"/>
        <v>84</v>
      </c>
    </row>
    <row r="36" spans="1:9" ht="15" x14ac:dyDescent="0.2">
      <c r="A36" s="18" t="str">
        <f>'RFP Responses'!A35</f>
        <v>Rdlr Architects, Inc.</v>
      </c>
      <c r="B36" s="28">
        <v>32</v>
      </c>
      <c r="C36" s="28">
        <v>35</v>
      </c>
      <c r="D36" s="28">
        <v>5</v>
      </c>
      <c r="E36" s="33">
        <v>5</v>
      </c>
      <c r="F36" s="54">
        <v>5</v>
      </c>
      <c r="G36" s="45">
        <v>10</v>
      </c>
      <c r="H36" s="36">
        <f t="shared" si="1"/>
        <v>82</v>
      </c>
      <c r="I36" s="19">
        <f t="shared" si="0"/>
        <v>92</v>
      </c>
    </row>
    <row r="37" spans="1:9" ht="15" x14ac:dyDescent="0.2">
      <c r="A37" s="18" t="str">
        <f>'RFP Responses'!A36</f>
        <v>REES</v>
      </c>
      <c r="B37" s="28">
        <v>32</v>
      </c>
      <c r="C37" s="28">
        <v>35</v>
      </c>
      <c r="D37" s="28">
        <v>5</v>
      </c>
      <c r="E37" s="33">
        <v>5</v>
      </c>
      <c r="F37" s="54">
        <v>5</v>
      </c>
      <c r="G37" s="45">
        <v>10</v>
      </c>
      <c r="H37" s="36">
        <f t="shared" si="1"/>
        <v>82</v>
      </c>
      <c r="I37" s="19">
        <f t="shared" si="0"/>
        <v>92</v>
      </c>
    </row>
    <row r="38" spans="1:9" ht="15" x14ac:dyDescent="0.2">
      <c r="A38" s="18" t="str">
        <f>'RFP Responses'!A37</f>
        <v>Robert Adams, Inc.**</v>
      </c>
      <c r="B38" s="28">
        <v>32</v>
      </c>
      <c r="C38" s="28">
        <v>28</v>
      </c>
      <c r="D38" s="28">
        <v>5</v>
      </c>
      <c r="E38" s="33">
        <v>5</v>
      </c>
      <c r="F38" s="54">
        <v>4</v>
      </c>
      <c r="G38" s="45">
        <v>10</v>
      </c>
      <c r="H38" s="36">
        <f t="shared" si="1"/>
        <v>74</v>
      </c>
      <c r="I38" s="19">
        <f t="shared" si="0"/>
        <v>84</v>
      </c>
    </row>
    <row r="39" spans="1:9" ht="15" x14ac:dyDescent="0.2">
      <c r="A39" s="18" t="str">
        <f>'RFP Responses'!A38</f>
        <v>Smith &amp; Company Architects**</v>
      </c>
      <c r="B39" s="28">
        <v>32</v>
      </c>
      <c r="C39" s="28">
        <v>28</v>
      </c>
      <c r="D39" s="28">
        <v>5</v>
      </c>
      <c r="E39" s="33">
        <v>5</v>
      </c>
      <c r="F39" s="54">
        <v>4</v>
      </c>
      <c r="G39" s="45">
        <v>10</v>
      </c>
      <c r="H39" s="36">
        <f t="shared" si="1"/>
        <v>74</v>
      </c>
      <c r="I39" s="19">
        <f t="shared" si="0"/>
        <v>84</v>
      </c>
    </row>
    <row r="40" spans="1:9" ht="15" x14ac:dyDescent="0.2">
      <c r="A40" s="18" t="str">
        <f>'RFP Responses'!A39</f>
        <v>STOA International Architects, Inc.**</v>
      </c>
      <c r="B40" s="28">
        <v>36</v>
      </c>
      <c r="C40" s="28">
        <v>35</v>
      </c>
      <c r="D40" s="28">
        <v>5</v>
      </c>
      <c r="E40" s="33">
        <v>5</v>
      </c>
      <c r="F40" s="54">
        <v>5</v>
      </c>
      <c r="G40" s="45">
        <v>10</v>
      </c>
      <c r="H40" s="36">
        <f t="shared" si="1"/>
        <v>86</v>
      </c>
      <c r="I40" s="19">
        <f t="shared" si="0"/>
        <v>96</v>
      </c>
    </row>
    <row r="41" spans="1:9" ht="15" x14ac:dyDescent="0.2">
      <c r="A41" s="18" t="str">
        <f>'RFP Responses'!A40</f>
        <v>The Lauck Group**</v>
      </c>
      <c r="B41" s="28">
        <v>36</v>
      </c>
      <c r="C41" s="28">
        <v>35</v>
      </c>
      <c r="D41" s="28">
        <v>5</v>
      </c>
      <c r="E41" s="33">
        <v>5</v>
      </c>
      <c r="F41" s="54">
        <v>5</v>
      </c>
      <c r="G41" s="45">
        <v>9.6</v>
      </c>
      <c r="H41" s="36">
        <f t="shared" si="1"/>
        <v>86</v>
      </c>
      <c r="I41" s="19">
        <f t="shared" si="0"/>
        <v>95.6</v>
      </c>
    </row>
    <row r="42" spans="1:9" ht="15" x14ac:dyDescent="0.2">
      <c r="A42" s="18" t="str">
        <f>'RFP Responses'!A41</f>
        <v>Turner Duran Architects</v>
      </c>
      <c r="B42" s="28">
        <v>32</v>
      </c>
      <c r="C42" s="28">
        <v>28</v>
      </c>
      <c r="D42" s="28">
        <v>5</v>
      </c>
      <c r="E42" s="33">
        <v>5</v>
      </c>
      <c r="F42" s="54">
        <v>4</v>
      </c>
      <c r="G42" s="45">
        <v>10</v>
      </c>
      <c r="H42" s="36">
        <f t="shared" si="1"/>
        <v>74</v>
      </c>
      <c r="I42" s="19">
        <f t="shared" si="0"/>
        <v>84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42"/>
  <sheetViews>
    <sheetView topLeftCell="A16" zoomScaleNormal="100" workbookViewId="0">
      <selection activeCell="G23" sqref="G23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7" width="9" style="1" customWidth="1"/>
    <col min="8" max="8" width="17.5703125" style="1" bestFit="1" customWidth="1"/>
    <col min="9" max="9" width="13.42578125" style="1" customWidth="1"/>
    <col min="10" max="16384" width="9.140625" style="1"/>
  </cols>
  <sheetData>
    <row r="1" spans="1:9" ht="15.75" x14ac:dyDescent="0.25">
      <c r="A1" s="65" t="s">
        <v>4</v>
      </c>
      <c r="B1" s="66"/>
      <c r="C1" s="66"/>
      <c r="D1" s="66"/>
      <c r="E1" s="66"/>
      <c r="F1" s="66"/>
      <c r="G1" s="66"/>
      <c r="H1" s="66"/>
      <c r="I1" s="66"/>
    </row>
    <row r="2" spans="1:9" ht="34.5" customHeight="1" x14ac:dyDescent="0.2">
      <c r="A2" s="67" t="str">
        <f>'RFP Responses'!A1</f>
        <v>RFQ730-17074 For Continuing Architectural and Engineering Services</v>
      </c>
      <c r="B2" s="68"/>
      <c r="C2" s="68"/>
      <c r="D2" s="68"/>
      <c r="E2" s="68"/>
      <c r="F2" s="68"/>
      <c r="G2" s="68"/>
      <c r="H2" s="68"/>
      <c r="I2" s="68"/>
    </row>
    <row r="3" spans="1:9" ht="15.75" customHeight="1" thickBot="1" x14ac:dyDescent="0.25">
      <c r="H3" s="4"/>
      <c r="I3" s="4"/>
    </row>
    <row r="4" spans="1:9" s="2" customFormat="1" ht="130.5" customHeight="1" thickBot="1" x14ac:dyDescent="0.25">
      <c r="A4" s="6" t="s">
        <v>2</v>
      </c>
      <c r="B4" s="11" t="s">
        <v>56</v>
      </c>
      <c r="C4" s="11" t="s">
        <v>57</v>
      </c>
      <c r="D4" s="11" t="s">
        <v>58</v>
      </c>
      <c r="E4" s="11" t="s">
        <v>59</v>
      </c>
      <c r="F4" s="11" t="s">
        <v>60</v>
      </c>
      <c r="G4" s="11" t="s">
        <v>61</v>
      </c>
      <c r="H4" s="5" t="s">
        <v>3</v>
      </c>
      <c r="I4" s="10" t="s">
        <v>1</v>
      </c>
    </row>
    <row r="5" spans="1:9" x14ac:dyDescent="0.2">
      <c r="A5" s="18" t="str">
        <f>'RFP Responses'!A4</f>
        <v>Astelle, LLC</v>
      </c>
      <c r="B5" s="9">
        <f>'1'!H5</f>
        <v>73.599999999999994</v>
      </c>
      <c r="C5" s="9">
        <f>'2'!H5</f>
        <v>71</v>
      </c>
      <c r="D5" s="9">
        <f>'3'!H5</f>
        <v>46.5</v>
      </c>
      <c r="E5" s="9">
        <f>'4'!H5</f>
        <v>80.5</v>
      </c>
      <c r="F5" s="9">
        <f>'5'!H5</f>
        <v>72.5</v>
      </c>
      <c r="G5" s="57">
        <f>'6'!H5</f>
        <v>74</v>
      </c>
      <c r="H5" s="7">
        <f>AVERAGE(B5:G5)</f>
        <v>69.683333333333337</v>
      </c>
      <c r="I5" s="37">
        <f>RANK(H5,$H$5:$H$42,0)</f>
        <v>26</v>
      </c>
    </row>
    <row r="6" spans="1:9" x14ac:dyDescent="0.2">
      <c r="A6" s="18" t="str">
        <f>'RFP Responses'!A5</f>
        <v>AT3 + RDC Architects**</v>
      </c>
      <c r="B6" s="9">
        <f>'1'!H6</f>
        <v>55.2</v>
      </c>
      <c r="C6" s="9">
        <f>'2'!H6</f>
        <v>86.3</v>
      </c>
      <c r="D6" s="9">
        <f>'3'!H6</f>
        <v>52.3</v>
      </c>
      <c r="E6" s="9">
        <f>'4'!H6</f>
        <v>75</v>
      </c>
      <c r="F6" s="9">
        <f>'5'!H6</f>
        <v>86.3</v>
      </c>
      <c r="G6" s="57">
        <f>'6'!H6</f>
        <v>74</v>
      </c>
      <c r="H6" s="7">
        <f t="shared" ref="H6:H42" si="0">AVERAGE(B6:G6)</f>
        <v>71.516666666666666</v>
      </c>
      <c r="I6" s="37">
        <f t="shared" ref="I6:I42" si="1">RANK(H6,$H$5:$H$42,0)</f>
        <v>19</v>
      </c>
    </row>
    <row r="7" spans="1:9" s="24" customFormat="1" x14ac:dyDescent="0.2">
      <c r="A7" s="18" t="str">
        <f>'RFP Responses'!A6</f>
        <v>Atkins North America, Inc</v>
      </c>
      <c r="B7" s="9">
        <f>'1'!H7</f>
        <v>72.900000000000006</v>
      </c>
      <c r="C7" s="9">
        <f>'2'!H7</f>
        <v>74.599999999999994</v>
      </c>
      <c r="D7" s="9">
        <f>'3'!H7</f>
        <v>74.5</v>
      </c>
      <c r="E7" s="9">
        <f>'4'!H7</f>
        <v>84.5</v>
      </c>
      <c r="F7" s="9">
        <f>'5'!H7</f>
        <v>74.599999999999994</v>
      </c>
      <c r="G7" s="57">
        <f>'6'!H7</f>
        <v>74</v>
      </c>
      <c r="H7" s="7">
        <f t="shared" si="0"/>
        <v>75.850000000000009</v>
      </c>
      <c r="I7" s="37">
        <f t="shared" si="1"/>
        <v>8</v>
      </c>
    </row>
    <row r="8" spans="1:9" x14ac:dyDescent="0.2">
      <c r="A8" s="18" t="str">
        <f>'RFP Responses'!A7</f>
        <v>AUTOARCH Architects, LLC - HSP Compliant Form**</v>
      </c>
      <c r="B8" s="9">
        <f>'1'!H8</f>
        <v>67.5</v>
      </c>
      <c r="C8" s="9">
        <f>'2'!H8</f>
        <v>75</v>
      </c>
      <c r="D8" s="9">
        <f>'3'!H8</f>
        <v>41.3</v>
      </c>
      <c r="E8" s="9">
        <f>'4'!H8</f>
        <v>77.5</v>
      </c>
      <c r="F8" s="9">
        <f>'5'!H8</f>
        <v>74.900000000000006</v>
      </c>
      <c r="G8" s="57">
        <f>'6'!H8</f>
        <v>82</v>
      </c>
      <c r="H8" s="7">
        <f t="shared" si="0"/>
        <v>69.7</v>
      </c>
      <c r="I8" s="37">
        <f t="shared" si="1"/>
        <v>25</v>
      </c>
    </row>
    <row r="9" spans="1:9" x14ac:dyDescent="0.2">
      <c r="A9" s="18" t="str">
        <f>'RFP Responses'!A8</f>
        <v xml:space="preserve">Bureau Veritas North America </v>
      </c>
      <c r="B9" s="9">
        <f>'1'!H9</f>
        <v>18</v>
      </c>
      <c r="C9" s="9">
        <f>'2'!H9</f>
        <v>76.8</v>
      </c>
      <c r="D9" s="9">
        <f>'3'!H9</f>
        <v>54</v>
      </c>
      <c r="E9" s="9">
        <f>'4'!H9</f>
        <v>88.7</v>
      </c>
      <c r="F9" s="9">
        <f>'5'!H9</f>
        <v>76.8</v>
      </c>
      <c r="G9" s="57">
        <f>'6'!H9</f>
        <v>18</v>
      </c>
      <c r="H9" s="7">
        <f t="shared" si="0"/>
        <v>55.383333333333333</v>
      </c>
      <c r="I9" s="37">
        <f t="shared" si="1"/>
        <v>38</v>
      </c>
    </row>
    <row r="10" spans="1:9" x14ac:dyDescent="0.2">
      <c r="A10" s="18" t="str">
        <f>'RFP Responses'!A9</f>
        <v>CDI-Infrastructure</v>
      </c>
      <c r="B10" s="9">
        <f>'1'!H10</f>
        <v>54</v>
      </c>
      <c r="C10" s="9">
        <f>'2'!H10</f>
        <v>78.599999999999994</v>
      </c>
      <c r="D10" s="9">
        <f>'3'!H10</f>
        <v>53.4</v>
      </c>
      <c r="E10" s="9">
        <f>'4'!H10</f>
        <v>78</v>
      </c>
      <c r="F10" s="9">
        <f>'5'!H10</f>
        <v>78.599999999999994</v>
      </c>
      <c r="G10" s="57">
        <f>'6'!H10</f>
        <v>74</v>
      </c>
      <c r="H10" s="7">
        <f t="shared" si="0"/>
        <v>69.433333333333337</v>
      </c>
      <c r="I10" s="37">
        <f t="shared" si="1"/>
        <v>27</v>
      </c>
    </row>
    <row r="11" spans="1:9" x14ac:dyDescent="0.2">
      <c r="A11" s="18" t="str">
        <f>'RFP Responses'!A10</f>
        <v>Civil Concepts, Inc.**</v>
      </c>
      <c r="B11" s="9">
        <f>'1'!H11</f>
        <v>37</v>
      </c>
      <c r="C11" s="9">
        <f>'2'!H11</f>
        <v>67.100000000000009</v>
      </c>
      <c r="D11" s="9">
        <f>'3'!H11</f>
        <v>53.1</v>
      </c>
      <c r="E11" s="9">
        <f>'4'!H11</f>
        <v>63</v>
      </c>
      <c r="F11" s="9">
        <f>'5'!H11</f>
        <v>67.100000000000009</v>
      </c>
      <c r="G11" s="57">
        <f>'6'!H11</f>
        <v>64</v>
      </c>
      <c r="H11" s="7">
        <f t="shared" si="0"/>
        <v>58.550000000000004</v>
      </c>
      <c r="I11" s="37">
        <f t="shared" si="1"/>
        <v>36</v>
      </c>
    </row>
    <row r="12" spans="1:9" x14ac:dyDescent="0.2">
      <c r="A12" s="18" t="str">
        <f>'RFP Responses'!A11</f>
        <v>Collaborate Arch, LLC**</v>
      </c>
      <c r="B12" s="9">
        <f>'1'!H12</f>
        <v>53</v>
      </c>
      <c r="C12" s="9">
        <f>'2'!H12</f>
        <v>70.399999999999991</v>
      </c>
      <c r="D12" s="9">
        <f>'3'!H12</f>
        <v>51.6</v>
      </c>
      <c r="E12" s="9">
        <f>'4'!H12</f>
        <v>73.899999999999991</v>
      </c>
      <c r="F12" s="9">
        <f>'5'!H12</f>
        <v>70.399999999999991</v>
      </c>
      <c r="G12" s="57">
        <f>'6'!H12</f>
        <v>74</v>
      </c>
      <c r="H12" s="7">
        <f t="shared" si="0"/>
        <v>65.55</v>
      </c>
      <c r="I12" s="37">
        <f t="shared" si="1"/>
        <v>33</v>
      </c>
    </row>
    <row r="13" spans="1:9" x14ac:dyDescent="0.2">
      <c r="A13" s="18" t="str">
        <f>'RFP Responses'!A12</f>
        <v>Courtney Harper+Partners**</v>
      </c>
      <c r="B13" s="9">
        <f>'1'!H13</f>
        <v>83.5</v>
      </c>
      <c r="C13" s="9">
        <f>'2'!H13</f>
        <v>89.9</v>
      </c>
      <c r="D13" s="9">
        <f>'3'!H13</f>
        <v>70.599999999999994</v>
      </c>
      <c r="E13" s="9">
        <f>'4'!H13</f>
        <v>89.1</v>
      </c>
      <c r="F13" s="9">
        <f>'5'!H13</f>
        <v>89.9</v>
      </c>
      <c r="G13" s="57">
        <f>'6'!H13</f>
        <v>90</v>
      </c>
      <c r="H13" s="7">
        <f t="shared" si="0"/>
        <v>85.5</v>
      </c>
      <c r="I13" s="37">
        <f t="shared" si="1"/>
        <v>1</v>
      </c>
    </row>
    <row r="14" spans="1:9" x14ac:dyDescent="0.2">
      <c r="A14" s="18" t="str">
        <f>'RFP Responses'!A13</f>
        <v>Diversified Group</v>
      </c>
      <c r="B14" s="9">
        <f>'1'!H14</f>
        <v>37.5</v>
      </c>
      <c r="C14" s="9">
        <f>'2'!H14</f>
        <v>66.8</v>
      </c>
      <c r="D14" s="9">
        <f>'3'!H14</f>
        <v>52.5</v>
      </c>
      <c r="E14" s="9">
        <f>'4'!H14</f>
        <v>55</v>
      </c>
      <c r="F14" s="9">
        <f>'5'!H14</f>
        <v>66.8</v>
      </c>
      <c r="G14" s="57">
        <f>'6'!H14</f>
        <v>62</v>
      </c>
      <c r="H14" s="7">
        <f t="shared" si="0"/>
        <v>56.766666666666673</v>
      </c>
      <c r="I14" s="37">
        <f t="shared" si="1"/>
        <v>37</v>
      </c>
    </row>
    <row r="15" spans="1:9" x14ac:dyDescent="0.2">
      <c r="A15" s="18" t="str">
        <f>'RFP Responses'!A14</f>
        <v>DLR Group Inc. of Texas</v>
      </c>
      <c r="B15" s="9">
        <f>'1'!H15</f>
        <v>60.5</v>
      </c>
      <c r="C15" s="9">
        <f>'2'!H15</f>
        <v>74</v>
      </c>
      <c r="D15" s="9">
        <f>'3'!H15</f>
        <v>61</v>
      </c>
      <c r="E15" s="9">
        <f>'4'!H15</f>
        <v>89.9</v>
      </c>
      <c r="F15" s="9">
        <f>'5'!H15</f>
        <v>74</v>
      </c>
      <c r="G15" s="57">
        <f>'6'!H15</f>
        <v>90</v>
      </c>
      <c r="H15" s="7">
        <f t="shared" si="0"/>
        <v>74.899999999999991</v>
      </c>
      <c r="I15" s="37">
        <f t="shared" si="1"/>
        <v>10</v>
      </c>
    </row>
    <row r="16" spans="1:9" x14ac:dyDescent="0.2">
      <c r="A16" s="18" t="str">
        <f>'RFP Responses'!A15</f>
        <v>English + Associates Architects, Inc</v>
      </c>
      <c r="B16" s="9">
        <f>'1'!H16</f>
        <v>65</v>
      </c>
      <c r="C16" s="9">
        <f>'2'!H16</f>
        <v>71.400000000000006</v>
      </c>
      <c r="D16" s="9">
        <f>'3'!H16</f>
        <v>58.3</v>
      </c>
      <c r="E16" s="9">
        <f>'4'!H16</f>
        <v>79.099999999999994</v>
      </c>
      <c r="F16" s="9">
        <f>'5'!H16</f>
        <v>71.100000000000009</v>
      </c>
      <c r="G16" s="57">
        <f>'6'!H16</f>
        <v>86</v>
      </c>
      <c r="H16" s="7">
        <f t="shared" si="0"/>
        <v>71.816666666666663</v>
      </c>
      <c r="I16" s="37">
        <f t="shared" si="1"/>
        <v>18</v>
      </c>
    </row>
    <row r="17" spans="1:9" x14ac:dyDescent="0.2">
      <c r="A17" s="18" t="str">
        <f>'RFP Responses'!A16</f>
        <v>FKP Architects, Inc.</v>
      </c>
      <c r="B17" s="9">
        <f>'1'!H17</f>
        <v>75.800000000000011</v>
      </c>
      <c r="C17" s="9">
        <f>'2'!H17</f>
        <v>86.4</v>
      </c>
      <c r="D17" s="9">
        <f>'3'!H17</f>
        <v>80.099999999999994</v>
      </c>
      <c r="E17" s="9">
        <f>'4'!H17</f>
        <v>89.1</v>
      </c>
      <c r="F17" s="9">
        <f>'5'!H17</f>
        <v>78.400000000000006</v>
      </c>
      <c r="G17" s="57">
        <f>'6'!H17</f>
        <v>90</v>
      </c>
      <c r="H17" s="7">
        <f t="shared" si="0"/>
        <v>83.3</v>
      </c>
      <c r="I17" s="37">
        <f t="shared" si="1"/>
        <v>2</v>
      </c>
    </row>
    <row r="18" spans="1:9" x14ac:dyDescent="0.2">
      <c r="A18" s="18" t="str">
        <f>'RFP Responses'!A17</f>
        <v>Freese and Nichols, Inc.</v>
      </c>
      <c r="B18" s="9">
        <f>'1'!H18</f>
        <v>77.5</v>
      </c>
      <c r="C18" s="9">
        <f>'2'!H18</f>
        <v>74</v>
      </c>
      <c r="D18" s="9">
        <f>'3'!H18</f>
        <v>51.499999999999993</v>
      </c>
      <c r="E18" s="9">
        <f>'4'!H18</f>
        <v>81.099999999999994</v>
      </c>
      <c r="F18" s="9">
        <f>'5'!H18</f>
        <v>81</v>
      </c>
      <c r="G18" s="57">
        <f>'6'!H18</f>
        <v>74</v>
      </c>
      <c r="H18" s="7">
        <f t="shared" si="0"/>
        <v>73.183333333333337</v>
      </c>
      <c r="I18" s="37">
        <f t="shared" si="1"/>
        <v>12</v>
      </c>
    </row>
    <row r="19" spans="1:9" x14ac:dyDescent="0.2">
      <c r="A19" s="18" t="str">
        <f>'RFP Responses'!A18</f>
        <v>Gensler</v>
      </c>
      <c r="B19" s="9">
        <f>'1'!H19</f>
        <v>62.3</v>
      </c>
      <c r="C19" s="9">
        <f>'2'!H19</f>
        <v>73</v>
      </c>
      <c r="D19" s="9">
        <f>'3'!H19</f>
        <v>87</v>
      </c>
      <c r="E19" s="9">
        <f>'4'!H19</f>
        <v>89.5</v>
      </c>
      <c r="F19" s="9">
        <f>'5'!H19</f>
        <v>71</v>
      </c>
      <c r="G19" s="57">
        <f>'6'!H19</f>
        <v>84.4</v>
      </c>
      <c r="H19" s="7">
        <f t="shared" si="0"/>
        <v>77.866666666666674</v>
      </c>
      <c r="I19" s="37">
        <f t="shared" si="1"/>
        <v>4</v>
      </c>
    </row>
    <row r="20" spans="1:9" x14ac:dyDescent="0.2">
      <c r="A20" s="18" t="str">
        <f>'RFP Responses'!A19</f>
        <v>HarrisonKornberg Architects**</v>
      </c>
      <c r="B20" s="9">
        <f>'1'!H20</f>
        <v>77.45</v>
      </c>
      <c r="C20" s="9">
        <f>'2'!H20</f>
        <v>58</v>
      </c>
      <c r="D20" s="9">
        <f>'3'!H20</f>
        <v>87.300000000000011</v>
      </c>
      <c r="E20" s="9">
        <f>'4'!H20</f>
        <v>89.8</v>
      </c>
      <c r="F20" s="9">
        <f>'5'!H20</f>
        <v>65</v>
      </c>
      <c r="G20" s="57">
        <f>'6'!H20</f>
        <v>86</v>
      </c>
      <c r="H20" s="7">
        <f t="shared" si="0"/>
        <v>77.25833333333334</v>
      </c>
      <c r="I20" s="37">
        <f t="shared" si="1"/>
        <v>5</v>
      </c>
    </row>
    <row r="21" spans="1:9" x14ac:dyDescent="0.2">
      <c r="A21" s="18" t="str">
        <f>'RFP Responses'!A20</f>
        <v>Hawkins Architecture,  LLC</v>
      </c>
      <c r="B21" s="9">
        <f>'1'!H21</f>
        <v>63</v>
      </c>
      <c r="C21" s="9">
        <f>'2'!H21</f>
        <v>86</v>
      </c>
      <c r="D21" s="9">
        <f>'3'!H21</f>
        <v>51.599999999999994</v>
      </c>
      <c r="E21" s="9">
        <f>'4'!H21</f>
        <v>75.8</v>
      </c>
      <c r="F21" s="9">
        <f>'5'!H21</f>
        <v>86</v>
      </c>
      <c r="G21" s="57">
        <f>'6'!H21</f>
        <v>74</v>
      </c>
      <c r="H21" s="7">
        <f t="shared" si="0"/>
        <v>72.733333333333334</v>
      </c>
      <c r="I21" s="37">
        <f t="shared" si="1"/>
        <v>13</v>
      </c>
    </row>
    <row r="22" spans="1:9" x14ac:dyDescent="0.2">
      <c r="A22" s="18" t="str">
        <f>'RFP Responses'!A21</f>
        <v xml:space="preserve">HOK </v>
      </c>
      <c r="B22" s="9">
        <f>'1'!H22</f>
        <v>76</v>
      </c>
      <c r="C22" s="9">
        <f>'2'!H22</f>
        <v>55</v>
      </c>
      <c r="D22" s="9">
        <f>'3'!H22</f>
        <v>87.300000000000011</v>
      </c>
      <c r="E22" s="9">
        <f>'4'!H22</f>
        <v>89.800000000000011</v>
      </c>
      <c r="F22" s="9">
        <f>'5'!H22</f>
        <v>55</v>
      </c>
      <c r="G22" s="57">
        <f>'6'!H22</f>
        <v>90</v>
      </c>
      <c r="H22" s="7">
        <f t="shared" si="0"/>
        <v>75.516666666666666</v>
      </c>
      <c r="I22" s="37">
        <f t="shared" si="1"/>
        <v>9</v>
      </c>
    </row>
    <row r="23" spans="1:9" x14ac:dyDescent="0.2">
      <c r="A23" s="18" t="str">
        <f>'RFP Responses'!A22</f>
        <v>Huckabee</v>
      </c>
      <c r="B23" s="9">
        <f>'1'!H23</f>
        <v>63</v>
      </c>
      <c r="C23" s="9">
        <f>'2'!H23</f>
        <v>72</v>
      </c>
      <c r="D23" s="9">
        <f>'3'!H23</f>
        <v>54.1</v>
      </c>
      <c r="E23" s="9">
        <f>'4'!H23</f>
        <v>87.199999999999989</v>
      </c>
      <c r="F23" s="9">
        <f>'5'!H23</f>
        <v>72</v>
      </c>
      <c r="G23" s="57">
        <f>'6'!H23</f>
        <v>74</v>
      </c>
      <c r="H23" s="7">
        <f t="shared" si="0"/>
        <v>70.383333333333326</v>
      </c>
      <c r="I23" s="37">
        <f t="shared" si="1"/>
        <v>23</v>
      </c>
    </row>
    <row r="24" spans="1:9" x14ac:dyDescent="0.2">
      <c r="A24" s="18" t="str">
        <f>'RFP Responses'!A23</f>
        <v>Huitt-Zollars Inc.</v>
      </c>
      <c r="B24" s="9">
        <f>'1'!H24</f>
        <v>63</v>
      </c>
      <c r="C24" s="9">
        <f>'2'!H24</f>
        <v>81</v>
      </c>
      <c r="D24" s="9">
        <f>'3'!H24</f>
        <v>53.2</v>
      </c>
      <c r="E24" s="9">
        <f>'4'!H24</f>
        <v>85.8</v>
      </c>
      <c r="F24" s="9">
        <f>'5'!H24</f>
        <v>89</v>
      </c>
      <c r="G24" s="57">
        <f>'6'!H24</f>
        <v>86</v>
      </c>
      <c r="H24" s="7">
        <f t="shared" si="0"/>
        <v>76.333333333333329</v>
      </c>
      <c r="I24" s="37">
        <f t="shared" si="1"/>
        <v>7</v>
      </c>
    </row>
    <row r="25" spans="1:9" x14ac:dyDescent="0.2">
      <c r="A25" s="18" t="str">
        <f>'RFP Responses'!A24</f>
        <v>Johnson &amp; Pace Incorporated</v>
      </c>
      <c r="B25" s="9">
        <f>'1'!H25</f>
        <v>71</v>
      </c>
      <c r="C25" s="9">
        <f>'2'!H25</f>
        <v>78.400000000000006</v>
      </c>
      <c r="D25" s="9">
        <f>'3'!H25</f>
        <v>51.599999999999994</v>
      </c>
      <c r="E25" s="9">
        <f>'4'!H25</f>
        <v>78.7</v>
      </c>
      <c r="F25" s="9">
        <f>'5'!H25</f>
        <v>77.400000000000006</v>
      </c>
      <c r="G25" s="57">
        <f>'6'!H25</f>
        <v>74</v>
      </c>
      <c r="H25" s="7">
        <f t="shared" si="0"/>
        <v>71.850000000000009</v>
      </c>
      <c r="I25" s="37">
        <f t="shared" si="1"/>
        <v>17</v>
      </c>
    </row>
    <row r="26" spans="1:9" x14ac:dyDescent="0.2">
      <c r="A26" s="18" t="str">
        <f>'RFP Responses'!A25</f>
        <v>Johnson, LLC</v>
      </c>
      <c r="B26" s="9">
        <f>'1'!H26</f>
        <v>70</v>
      </c>
      <c r="C26" s="9">
        <f>'2'!H26</f>
        <v>72.7</v>
      </c>
      <c r="D26" s="9">
        <f>'3'!H26</f>
        <v>53.099999999999994</v>
      </c>
      <c r="E26" s="9">
        <f>'4'!H26</f>
        <v>85.3</v>
      </c>
      <c r="F26" s="9">
        <f>'5'!H26</f>
        <v>79.7</v>
      </c>
      <c r="G26" s="57">
        <f>'6'!H26</f>
        <v>86</v>
      </c>
      <c r="H26" s="7">
        <f t="shared" si="0"/>
        <v>74.466666666666654</v>
      </c>
      <c r="I26" s="37">
        <f t="shared" si="1"/>
        <v>11</v>
      </c>
    </row>
    <row r="27" spans="1:9" x14ac:dyDescent="0.2">
      <c r="A27" s="18" t="str">
        <f>'RFP Responses'!A26</f>
        <v>LEAF Engineers</v>
      </c>
      <c r="B27" s="9">
        <f>'1'!H27</f>
        <v>37</v>
      </c>
      <c r="C27" s="9">
        <f>'2'!H27</f>
        <v>82.5</v>
      </c>
      <c r="D27" s="9">
        <f>'3'!H27</f>
        <v>70.199999999999989</v>
      </c>
      <c r="E27" s="9">
        <f>'4'!H27</f>
        <v>85.5</v>
      </c>
      <c r="F27" s="9">
        <f>'5'!H27</f>
        <v>82.5</v>
      </c>
      <c r="G27" s="57">
        <f>'6'!H27</f>
        <v>18</v>
      </c>
      <c r="H27" s="7">
        <f t="shared" si="0"/>
        <v>62.616666666666667</v>
      </c>
      <c r="I27" s="37">
        <f t="shared" si="1"/>
        <v>35</v>
      </c>
    </row>
    <row r="28" spans="1:9" x14ac:dyDescent="0.2">
      <c r="A28" s="18" t="str">
        <f>'RFP Responses'!A27</f>
        <v>Llewelyn-Davis sahnill</v>
      </c>
      <c r="B28" s="9">
        <f>'1'!H28</f>
        <v>37</v>
      </c>
      <c r="C28" s="9">
        <f>'2'!H28</f>
        <v>65.7</v>
      </c>
      <c r="D28" s="9">
        <f>'3'!H28</f>
        <v>73.700000000000017</v>
      </c>
      <c r="E28" s="9">
        <f>'4'!H28</f>
        <v>83.9</v>
      </c>
      <c r="F28" s="9">
        <f>'5'!H28</f>
        <v>73.699999999999989</v>
      </c>
      <c r="G28" s="57">
        <f>'6'!H28</f>
        <v>74</v>
      </c>
      <c r="H28" s="7">
        <f t="shared" si="0"/>
        <v>68.000000000000014</v>
      </c>
      <c r="I28" s="37">
        <f t="shared" si="1"/>
        <v>31</v>
      </c>
    </row>
    <row r="29" spans="1:9" x14ac:dyDescent="0.2">
      <c r="A29" s="18" t="str">
        <f>'RFP Responses'!A28</f>
        <v>OC + A Architects**</v>
      </c>
      <c r="B29" s="9">
        <f>'1'!H29</f>
        <v>67.900000000000006</v>
      </c>
      <c r="C29" s="9">
        <f>'2'!H29</f>
        <v>70.2</v>
      </c>
      <c r="D29" s="9">
        <f>'3'!H29</f>
        <v>58.4</v>
      </c>
      <c r="E29" s="9">
        <f>'4'!H29</f>
        <v>82.40000000000002</v>
      </c>
      <c r="F29" s="9">
        <f>'5'!H29</f>
        <v>70.2</v>
      </c>
      <c r="G29" s="57">
        <f>'6'!H29</f>
        <v>74</v>
      </c>
      <c r="H29" s="7">
        <f t="shared" si="0"/>
        <v>70.516666666666666</v>
      </c>
      <c r="I29" s="37">
        <f t="shared" si="1"/>
        <v>22</v>
      </c>
    </row>
    <row r="30" spans="1:9" x14ac:dyDescent="0.2">
      <c r="A30" s="18" t="str">
        <f>'RFP Responses'!A29</f>
        <v>PBK</v>
      </c>
      <c r="B30" s="9">
        <f>'1'!H30</f>
        <v>53.5</v>
      </c>
      <c r="C30" s="9">
        <f>'2'!H30</f>
        <v>89.6</v>
      </c>
      <c r="D30" s="9">
        <f>'3'!H30</f>
        <v>88.9</v>
      </c>
      <c r="E30" s="9">
        <f>'4'!H30</f>
        <v>86.7</v>
      </c>
      <c r="F30" s="9">
        <f>'5'!H30</f>
        <v>90</v>
      </c>
      <c r="G30" s="57">
        <f>'6'!H30</f>
        <v>74</v>
      </c>
      <c r="H30" s="7">
        <f t="shared" si="0"/>
        <v>80.45</v>
      </c>
      <c r="I30" s="37">
        <f t="shared" si="1"/>
        <v>3</v>
      </c>
    </row>
    <row r="31" spans="1:9" x14ac:dyDescent="0.2">
      <c r="A31" s="18" t="str">
        <f>'RFP Responses'!A30</f>
        <v>PDG Architects</v>
      </c>
      <c r="B31" s="9">
        <f>'1'!H31</f>
        <v>80.5</v>
      </c>
      <c r="C31" s="9">
        <f>'2'!H31</f>
        <v>60.6</v>
      </c>
      <c r="D31" s="9">
        <f>'3'!H31</f>
        <v>68.5</v>
      </c>
      <c r="E31" s="9">
        <f>'4'!H31</f>
        <v>77</v>
      </c>
      <c r="F31" s="9">
        <f>'5'!H31</f>
        <v>61.6</v>
      </c>
      <c r="G31" s="57">
        <f>'6'!H31</f>
        <v>86</v>
      </c>
      <c r="H31" s="7">
        <f t="shared" si="0"/>
        <v>72.366666666666674</v>
      </c>
      <c r="I31" s="37">
        <f t="shared" si="1"/>
        <v>14</v>
      </c>
    </row>
    <row r="32" spans="1:9" x14ac:dyDescent="0.2">
      <c r="A32" s="18" t="str">
        <f>'RFP Responses'!A31</f>
        <v>Pfluger Associates</v>
      </c>
      <c r="B32" s="9">
        <f>'1'!H32</f>
        <v>50.5</v>
      </c>
      <c r="C32" s="9">
        <f>'2'!H32</f>
        <v>67.400000000000006</v>
      </c>
      <c r="D32" s="9">
        <f>'3'!H32</f>
        <v>55</v>
      </c>
      <c r="E32" s="9">
        <f>'4'!H32</f>
        <v>84.5</v>
      </c>
      <c r="F32" s="9">
        <f>'5'!H32</f>
        <v>67.400000000000006</v>
      </c>
      <c r="G32" s="57">
        <f>'6'!H32</f>
        <v>86</v>
      </c>
      <c r="H32" s="7">
        <f t="shared" si="0"/>
        <v>68.466666666666654</v>
      </c>
      <c r="I32" s="37">
        <f t="shared" si="1"/>
        <v>30</v>
      </c>
    </row>
    <row r="33" spans="1:9" x14ac:dyDescent="0.2">
      <c r="A33" s="18" t="str">
        <f>'RFP Responses'!A32</f>
        <v>PGAL</v>
      </c>
      <c r="B33" s="9">
        <f>'1'!H33</f>
        <v>66.8</v>
      </c>
      <c r="C33" s="9">
        <f>'2'!H33</f>
        <v>77.7</v>
      </c>
      <c r="D33" s="9">
        <f>'3'!H33</f>
        <v>70.8</v>
      </c>
      <c r="E33" s="9">
        <f>'4'!H33</f>
        <v>88</v>
      </c>
      <c r="F33" s="9">
        <f>'5'!H33</f>
        <v>75.000000000000014</v>
      </c>
      <c r="G33" s="57">
        <f>'6'!H33</f>
        <v>82</v>
      </c>
      <c r="H33" s="7">
        <f t="shared" si="0"/>
        <v>76.716666666666669</v>
      </c>
      <c r="I33" s="37">
        <f t="shared" si="1"/>
        <v>6</v>
      </c>
    </row>
    <row r="34" spans="1:9" x14ac:dyDescent="0.2">
      <c r="A34" s="18" t="str">
        <f>'RFP Responses'!A33</f>
        <v>PhiloWilke Partnership</v>
      </c>
      <c r="B34" s="9">
        <f>'1'!H34</f>
        <v>58</v>
      </c>
      <c r="C34" s="9">
        <f>'2'!H34</f>
        <v>58</v>
      </c>
      <c r="D34" s="9">
        <f>'3'!H34</f>
        <v>36</v>
      </c>
      <c r="E34" s="9">
        <f>'4'!H34</f>
        <v>87.8</v>
      </c>
      <c r="F34" s="9">
        <f>'5'!H34</f>
        <v>64.300000000000011</v>
      </c>
      <c r="G34" s="57">
        <f>'6'!H34</f>
        <v>82</v>
      </c>
      <c r="H34" s="7">
        <f t="shared" si="0"/>
        <v>64.350000000000009</v>
      </c>
      <c r="I34" s="37">
        <f t="shared" si="1"/>
        <v>34</v>
      </c>
    </row>
    <row r="35" spans="1:9" x14ac:dyDescent="0.2">
      <c r="A35" s="18" t="str">
        <f>'RFP Responses'!A34</f>
        <v>Powers Brown Architecture of Texas</v>
      </c>
      <c r="B35" s="9">
        <f>'1'!H35</f>
        <v>71</v>
      </c>
      <c r="C35" s="9">
        <f>'2'!H35</f>
        <v>57.600000000000009</v>
      </c>
      <c r="D35" s="9">
        <f>'3'!H35</f>
        <v>73.300000000000011</v>
      </c>
      <c r="E35" s="9">
        <f>'4'!H35</f>
        <v>87.800000000000011</v>
      </c>
      <c r="F35" s="9">
        <f>'5'!H35</f>
        <v>57.600000000000009</v>
      </c>
      <c r="G35" s="57">
        <f>'6'!H35</f>
        <v>74</v>
      </c>
      <c r="H35" s="7">
        <f t="shared" si="0"/>
        <v>70.216666666666683</v>
      </c>
      <c r="I35" s="37">
        <f t="shared" si="1"/>
        <v>24</v>
      </c>
    </row>
    <row r="36" spans="1:9" x14ac:dyDescent="0.2">
      <c r="A36" s="18" t="str">
        <f>'RFP Responses'!A35</f>
        <v>Rdlr Architects, Inc.</v>
      </c>
      <c r="B36" s="9">
        <f>'1'!H36</f>
        <v>87</v>
      </c>
      <c r="C36" s="9">
        <f>'2'!H36</f>
        <v>61.6</v>
      </c>
      <c r="D36" s="9">
        <f>'3'!H36</f>
        <v>53.3</v>
      </c>
      <c r="E36" s="9">
        <f>'4'!H36</f>
        <v>88.3</v>
      </c>
      <c r="F36" s="9">
        <f>'5'!H36</f>
        <v>61.6</v>
      </c>
      <c r="G36" s="57">
        <f>'6'!H36</f>
        <v>82</v>
      </c>
      <c r="H36" s="7">
        <f t="shared" si="0"/>
        <v>72.3</v>
      </c>
      <c r="I36" s="37">
        <f t="shared" si="1"/>
        <v>16</v>
      </c>
    </row>
    <row r="37" spans="1:9" x14ac:dyDescent="0.2">
      <c r="A37" s="18" t="str">
        <f>'RFP Responses'!A36</f>
        <v>REES</v>
      </c>
      <c r="B37" s="9">
        <f>'1'!H37</f>
        <v>55.5</v>
      </c>
      <c r="C37" s="9">
        <f>'2'!H37</f>
        <v>67.2</v>
      </c>
      <c r="D37" s="9">
        <f>'3'!H37</f>
        <v>68.599999999999994</v>
      </c>
      <c r="E37" s="9">
        <f>'4'!H37</f>
        <v>88</v>
      </c>
      <c r="F37" s="9">
        <f>'5'!H37</f>
        <v>67.2</v>
      </c>
      <c r="G37" s="57">
        <f>'6'!H37</f>
        <v>82</v>
      </c>
      <c r="H37" s="7">
        <f t="shared" si="0"/>
        <v>71.416666666666671</v>
      </c>
      <c r="I37" s="37">
        <f t="shared" si="1"/>
        <v>20</v>
      </c>
    </row>
    <row r="38" spans="1:9" x14ac:dyDescent="0.2">
      <c r="A38" s="18" t="str">
        <f>'RFP Responses'!A37</f>
        <v>Robert Adams, Inc.**</v>
      </c>
      <c r="B38" s="9">
        <f>'1'!H38</f>
        <v>46.7</v>
      </c>
      <c r="C38" s="9">
        <f>'2'!H38</f>
        <v>78.099999999999994</v>
      </c>
      <c r="D38" s="9">
        <f>'3'!H38</f>
        <v>53.699999999999996</v>
      </c>
      <c r="E38" s="9">
        <f>'4'!H38</f>
        <v>83.300000000000011</v>
      </c>
      <c r="F38" s="9">
        <f>'5'!H38</f>
        <v>78.099999999999994</v>
      </c>
      <c r="G38" s="57">
        <f>'6'!H38</f>
        <v>74</v>
      </c>
      <c r="H38" s="7">
        <f t="shared" si="0"/>
        <v>68.983333333333334</v>
      </c>
      <c r="I38" s="37">
        <f t="shared" si="1"/>
        <v>28</v>
      </c>
    </row>
    <row r="39" spans="1:9" x14ac:dyDescent="0.2">
      <c r="A39" s="18" t="str">
        <f>'RFP Responses'!A38</f>
        <v>Smith &amp; Company Architects**</v>
      </c>
      <c r="B39" s="9">
        <f>'1'!H39</f>
        <v>59.9</v>
      </c>
      <c r="C39" s="9">
        <f>'2'!H39</f>
        <v>82</v>
      </c>
      <c r="D39" s="9">
        <f>'3'!H39</f>
        <v>55.3</v>
      </c>
      <c r="E39" s="9">
        <f>'4'!H39</f>
        <v>88.5</v>
      </c>
      <c r="F39" s="9">
        <f>'5'!H39</f>
        <v>74.2</v>
      </c>
      <c r="G39" s="57">
        <f>'6'!H39</f>
        <v>74</v>
      </c>
      <c r="H39" s="7">
        <f t="shared" si="0"/>
        <v>72.316666666666663</v>
      </c>
      <c r="I39" s="37">
        <f t="shared" si="1"/>
        <v>15</v>
      </c>
    </row>
    <row r="40" spans="1:9" x14ac:dyDescent="0.2">
      <c r="A40" s="18" t="str">
        <f>'RFP Responses'!A39</f>
        <v>STOA International Architects, Inc.**</v>
      </c>
      <c r="B40" s="9">
        <f>'1'!H40</f>
        <v>38</v>
      </c>
      <c r="C40" s="9">
        <f>'2'!H40</f>
        <v>61.4</v>
      </c>
      <c r="D40" s="9">
        <f>'3'!H40</f>
        <v>85.299999999999983</v>
      </c>
      <c r="E40" s="9">
        <f>'4'!H40</f>
        <v>75</v>
      </c>
      <c r="F40" s="9">
        <f>'5'!H40</f>
        <v>61.4</v>
      </c>
      <c r="G40" s="57">
        <f>'6'!H40</f>
        <v>86</v>
      </c>
      <c r="H40" s="7">
        <f t="shared" si="0"/>
        <v>67.849999999999994</v>
      </c>
      <c r="I40" s="37">
        <f t="shared" si="1"/>
        <v>32</v>
      </c>
    </row>
    <row r="41" spans="1:9" x14ac:dyDescent="0.2">
      <c r="A41" s="18" t="str">
        <f>'RFP Responses'!A40</f>
        <v>The Lauck Group**</v>
      </c>
      <c r="B41" s="9">
        <f>'1'!H41</f>
        <v>76.8</v>
      </c>
      <c r="C41" s="9">
        <f>'2'!H41</f>
        <v>65.400000000000006</v>
      </c>
      <c r="D41" s="9">
        <f>'3'!H41</f>
        <v>51.8</v>
      </c>
      <c r="E41" s="9">
        <f>'4'!H41</f>
        <v>81.5</v>
      </c>
      <c r="F41" s="9">
        <f>'5'!H41</f>
        <v>65.400000000000006</v>
      </c>
      <c r="G41" s="57">
        <f>'6'!H41</f>
        <v>86</v>
      </c>
      <c r="H41" s="7">
        <f t="shared" si="0"/>
        <v>71.149999999999991</v>
      </c>
      <c r="I41" s="37">
        <f t="shared" si="1"/>
        <v>21</v>
      </c>
    </row>
    <row r="42" spans="1:9" x14ac:dyDescent="0.2">
      <c r="A42" s="18" t="str">
        <f>'RFP Responses'!A41</f>
        <v>Turner Duran Architects</v>
      </c>
      <c r="B42" s="9">
        <f>'1'!H42</f>
        <v>77</v>
      </c>
      <c r="C42" s="9">
        <f>'2'!H42</f>
        <v>59.6</v>
      </c>
      <c r="D42" s="9">
        <f>'3'!H42</f>
        <v>56.4</v>
      </c>
      <c r="E42" s="9">
        <f>'4'!H42</f>
        <v>86.6</v>
      </c>
      <c r="F42" s="9">
        <f>'5'!H42</f>
        <v>59.6</v>
      </c>
      <c r="G42" s="57">
        <f>'6'!H42</f>
        <v>74</v>
      </c>
      <c r="H42" s="7">
        <f t="shared" si="0"/>
        <v>68.866666666666674</v>
      </c>
      <c r="I42" s="37">
        <f t="shared" si="1"/>
        <v>29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2"/>
  <sheetViews>
    <sheetView workbookViewId="0">
      <selection activeCell="I47" sqref="I47"/>
    </sheetView>
  </sheetViews>
  <sheetFormatPr defaultRowHeight="15" x14ac:dyDescent="0.2"/>
  <cols>
    <col min="1" max="1" width="57" style="12" customWidth="1"/>
    <col min="2" max="6" width="9.140625" style="12"/>
    <col min="7" max="7" width="9.140625" style="38"/>
    <col min="8" max="8" width="17.5703125" style="12" bestFit="1" customWidth="1"/>
    <col min="9" max="16384" width="9.140625" style="12"/>
  </cols>
  <sheetData>
    <row r="1" spans="1:9" ht="15.75" x14ac:dyDescent="0.25">
      <c r="A1" s="61" t="s">
        <v>0</v>
      </c>
      <c r="B1" s="62"/>
      <c r="C1" s="62"/>
      <c r="D1" s="62"/>
      <c r="E1" s="62"/>
      <c r="F1" s="62"/>
      <c r="G1" s="62"/>
      <c r="H1" s="62"/>
    </row>
    <row r="2" spans="1:9" ht="45.75" customHeight="1" x14ac:dyDescent="0.2">
      <c r="A2" s="63" t="str">
        <f>'RFP Responses'!A1</f>
        <v>RFQ730-17074 For Continuing Architectural and Engineering Services</v>
      </c>
      <c r="B2" s="64"/>
      <c r="C2" s="64"/>
      <c r="D2" s="64"/>
      <c r="E2" s="64"/>
      <c r="F2" s="64"/>
      <c r="G2" s="64"/>
      <c r="H2" s="64"/>
    </row>
    <row r="3" spans="1:9" ht="15.75" thickBot="1" x14ac:dyDescent="0.25">
      <c r="H3" s="13"/>
    </row>
    <row r="4" spans="1:9" s="17" customFormat="1" ht="130.5" customHeight="1" thickTop="1" thickBot="1" x14ac:dyDescent="0.25">
      <c r="A4" s="14" t="s">
        <v>5</v>
      </c>
      <c r="B4" s="15" t="s">
        <v>48</v>
      </c>
      <c r="C4" s="15" t="s">
        <v>49</v>
      </c>
      <c r="D4" s="15" t="s">
        <v>50</v>
      </c>
      <c r="E4" s="15" t="s">
        <v>51</v>
      </c>
      <c r="F4" s="15" t="s">
        <v>52</v>
      </c>
      <c r="G4" s="39" t="s">
        <v>53</v>
      </c>
      <c r="H4" s="16" t="s">
        <v>6</v>
      </c>
    </row>
    <row r="5" spans="1:9" s="17" customFormat="1" ht="16.5" thickTop="1" x14ac:dyDescent="0.2">
      <c r="A5" s="18" t="str">
        <f>'RFP Responses'!A4</f>
        <v>Astelle, LLC</v>
      </c>
      <c r="B5" s="30">
        <v>0</v>
      </c>
      <c r="C5" s="30">
        <v>0</v>
      </c>
      <c r="D5" s="30">
        <v>0</v>
      </c>
      <c r="E5" s="34">
        <v>0</v>
      </c>
      <c r="F5" s="34">
        <v>0</v>
      </c>
      <c r="G5" s="58">
        <v>10</v>
      </c>
      <c r="H5" s="20">
        <f t="shared" ref="H5:H42" si="0">SUM(B5:G5)</f>
        <v>10</v>
      </c>
      <c r="I5" s="17">
        <v>1</v>
      </c>
    </row>
    <row r="6" spans="1:9" ht="15.75" x14ac:dyDescent="0.2">
      <c r="A6" s="18" t="str">
        <f>'RFP Responses'!A5</f>
        <v>AT3 + RDC Architects**</v>
      </c>
      <c r="B6" s="60">
        <v>0</v>
      </c>
      <c r="C6" s="60">
        <v>0</v>
      </c>
      <c r="D6" s="60">
        <v>0</v>
      </c>
      <c r="E6" s="40">
        <v>0</v>
      </c>
      <c r="F6" s="40">
        <v>0</v>
      </c>
      <c r="G6" s="59">
        <v>10</v>
      </c>
      <c r="H6" s="41">
        <f t="shared" si="0"/>
        <v>10</v>
      </c>
      <c r="I6" s="42">
        <v>2</v>
      </c>
    </row>
    <row r="7" spans="1:9" ht="15.75" x14ac:dyDescent="0.2">
      <c r="A7" s="18" t="str">
        <f>'RFP Responses'!A6</f>
        <v>Atkins North America, Inc</v>
      </c>
      <c r="B7" s="30">
        <v>0</v>
      </c>
      <c r="C7" s="30">
        <v>0</v>
      </c>
      <c r="D7" s="30">
        <v>0</v>
      </c>
      <c r="E7" s="33">
        <v>0</v>
      </c>
      <c r="F7" s="33">
        <v>0</v>
      </c>
      <c r="G7" s="59">
        <v>10</v>
      </c>
      <c r="H7" s="20">
        <f t="shared" si="0"/>
        <v>10</v>
      </c>
      <c r="I7" s="17">
        <v>3</v>
      </c>
    </row>
    <row r="8" spans="1:9" ht="15.75" x14ac:dyDescent="0.2">
      <c r="A8" s="18" t="str">
        <f>'RFP Responses'!A7</f>
        <v>AUTOARCH Architects, LLC - HSP Compliant Form**</v>
      </c>
      <c r="B8" s="60">
        <v>0</v>
      </c>
      <c r="C8" s="60">
        <v>0</v>
      </c>
      <c r="D8" s="60">
        <v>0</v>
      </c>
      <c r="E8" s="40">
        <v>0</v>
      </c>
      <c r="F8" s="40">
        <v>0</v>
      </c>
      <c r="G8" s="59">
        <v>10</v>
      </c>
      <c r="H8" s="41">
        <f t="shared" si="0"/>
        <v>10</v>
      </c>
      <c r="I8" s="42">
        <v>4</v>
      </c>
    </row>
    <row r="9" spans="1:9" ht="15.75" x14ac:dyDescent="0.2">
      <c r="A9" s="18" t="str">
        <f>'RFP Responses'!A8</f>
        <v xml:space="preserve">Bureau Veritas North America </v>
      </c>
      <c r="B9" s="30">
        <v>0</v>
      </c>
      <c r="C9" s="30">
        <v>0</v>
      </c>
      <c r="D9" s="30">
        <v>0</v>
      </c>
      <c r="E9" s="33">
        <v>0</v>
      </c>
      <c r="F9" s="33">
        <v>0</v>
      </c>
      <c r="G9" s="59">
        <v>9.7200000000000006</v>
      </c>
      <c r="H9" s="20">
        <f t="shared" si="0"/>
        <v>9.7200000000000006</v>
      </c>
      <c r="I9" s="17">
        <v>5</v>
      </c>
    </row>
    <row r="10" spans="1:9" x14ac:dyDescent="0.2">
      <c r="A10" s="18" t="str">
        <f>'RFP Responses'!A9</f>
        <v>CDI-Infrastructure</v>
      </c>
      <c r="B10" s="30">
        <v>0</v>
      </c>
      <c r="C10" s="30">
        <v>0</v>
      </c>
      <c r="D10" s="30">
        <v>0</v>
      </c>
      <c r="E10" s="33">
        <v>0</v>
      </c>
      <c r="F10" s="33">
        <v>0</v>
      </c>
      <c r="G10" s="59">
        <v>10</v>
      </c>
      <c r="H10" s="20">
        <f t="shared" si="0"/>
        <v>10</v>
      </c>
    </row>
    <row r="11" spans="1:9" x14ac:dyDescent="0.2">
      <c r="A11" s="18" t="str">
        <f>'RFP Responses'!A10</f>
        <v>Civil Concepts, Inc.**</v>
      </c>
      <c r="B11" s="30">
        <v>0</v>
      </c>
      <c r="C11" s="30">
        <v>0</v>
      </c>
      <c r="D11" s="30">
        <v>0</v>
      </c>
      <c r="E11" s="33">
        <v>0</v>
      </c>
      <c r="F11" s="33">
        <v>0</v>
      </c>
      <c r="G11" s="59">
        <v>9.7200000000000006</v>
      </c>
      <c r="H11" s="20">
        <f t="shared" si="0"/>
        <v>9.7200000000000006</v>
      </c>
    </row>
    <row r="12" spans="1:9" x14ac:dyDescent="0.2">
      <c r="A12" s="18" t="str">
        <f>'RFP Responses'!A11</f>
        <v>Collaborate Arch, LLC**</v>
      </c>
      <c r="B12" s="30">
        <v>0</v>
      </c>
      <c r="C12" s="30">
        <v>0</v>
      </c>
      <c r="D12" s="30">
        <v>0</v>
      </c>
      <c r="E12" s="33">
        <v>0</v>
      </c>
      <c r="F12" s="33">
        <v>0</v>
      </c>
      <c r="G12" s="59">
        <v>10</v>
      </c>
      <c r="H12" s="20">
        <f t="shared" si="0"/>
        <v>10</v>
      </c>
    </row>
    <row r="13" spans="1:9" x14ac:dyDescent="0.2">
      <c r="A13" s="18" t="str">
        <f>'RFP Responses'!A12</f>
        <v>Courtney Harper+Partners**</v>
      </c>
      <c r="B13" s="30">
        <v>0</v>
      </c>
      <c r="C13" s="30">
        <v>0</v>
      </c>
      <c r="D13" s="30">
        <v>0</v>
      </c>
      <c r="E13" s="33">
        <v>0</v>
      </c>
      <c r="F13" s="33">
        <v>0</v>
      </c>
      <c r="G13" s="59">
        <v>10</v>
      </c>
      <c r="H13" s="20">
        <f t="shared" si="0"/>
        <v>10</v>
      </c>
    </row>
    <row r="14" spans="1:9" x14ac:dyDescent="0.2">
      <c r="A14" s="18" t="str">
        <f>'RFP Responses'!A13</f>
        <v>Diversified Group</v>
      </c>
      <c r="B14" s="30">
        <v>0</v>
      </c>
      <c r="C14" s="30">
        <v>0</v>
      </c>
      <c r="D14" s="30">
        <v>0</v>
      </c>
      <c r="E14" s="33">
        <v>0</v>
      </c>
      <c r="F14" s="33">
        <v>0</v>
      </c>
      <c r="G14" s="59">
        <v>10</v>
      </c>
      <c r="H14" s="20">
        <f t="shared" si="0"/>
        <v>10</v>
      </c>
    </row>
    <row r="15" spans="1:9" x14ac:dyDescent="0.2">
      <c r="A15" s="18" t="str">
        <f>'RFP Responses'!A14</f>
        <v>DLR Group Inc. of Texas</v>
      </c>
      <c r="B15" s="30">
        <v>0</v>
      </c>
      <c r="C15" s="30">
        <v>0</v>
      </c>
      <c r="D15" s="30">
        <v>0</v>
      </c>
      <c r="E15" s="33">
        <v>0</v>
      </c>
      <c r="F15" s="33">
        <v>0</v>
      </c>
      <c r="G15" s="59">
        <v>8.92</v>
      </c>
      <c r="H15" s="20">
        <f t="shared" si="0"/>
        <v>8.92</v>
      </c>
    </row>
    <row r="16" spans="1:9" x14ac:dyDescent="0.2">
      <c r="A16" s="18" t="str">
        <f>'RFP Responses'!A15</f>
        <v>English + Associates Architects, Inc</v>
      </c>
      <c r="B16" s="30">
        <v>0</v>
      </c>
      <c r="C16" s="30">
        <v>0</v>
      </c>
      <c r="D16" s="30">
        <v>0</v>
      </c>
      <c r="E16" s="33">
        <v>0</v>
      </c>
      <c r="F16" s="33">
        <v>0</v>
      </c>
      <c r="G16" s="59">
        <v>10</v>
      </c>
      <c r="H16" s="20">
        <f t="shared" si="0"/>
        <v>10</v>
      </c>
    </row>
    <row r="17" spans="1:8" x14ac:dyDescent="0.2">
      <c r="A17" s="18" t="str">
        <f>'RFP Responses'!A16</f>
        <v>FKP Architects, Inc.</v>
      </c>
      <c r="B17" s="30">
        <v>0</v>
      </c>
      <c r="C17" s="30">
        <v>0</v>
      </c>
      <c r="D17" s="30">
        <v>0</v>
      </c>
      <c r="E17" s="33">
        <v>0</v>
      </c>
      <c r="F17" s="33">
        <v>0</v>
      </c>
      <c r="G17" s="59">
        <v>10</v>
      </c>
      <c r="H17" s="20">
        <f t="shared" si="0"/>
        <v>10</v>
      </c>
    </row>
    <row r="18" spans="1:8" x14ac:dyDescent="0.2">
      <c r="A18" s="18" t="str">
        <f>'RFP Responses'!A17</f>
        <v>Freese and Nichols, Inc.</v>
      </c>
      <c r="B18" s="30">
        <v>0</v>
      </c>
      <c r="C18" s="30">
        <v>0</v>
      </c>
      <c r="D18" s="30">
        <v>0</v>
      </c>
      <c r="E18" s="33">
        <v>0</v>
      </c>
      <c r="F18" s="33">
        <v>0</v>
      </c>
      <c r="G18" s="59">
        <v>10</v>
      </c>
      <c r="H18" s="20">
        <f t="shared" si="0"/>
        <v>10</v>
      </c>
    </row>
    <row r="19" spans="1:8" x14ac:dyDescent="0.2">
      <c r="A19" s="18" t="str">
        <f>'RFP Responses'!A18</f>
        <v>Gensler</v>
      </c>
      <c r="B19" s="30">
        <v>0</v>
      </c>
      <c r="C19" s="30">
        <v>0</v>
      </c>
      <c r="D19" s="30">
        <v>0</v>
      </c>
      <c r="E19" s="33">
        <v>0</v>
      </c>
      <c r="F19" s="33">
        <v>0</v>
      </c>
      <c r="G19" s="59">
        <v>10</v>
      </c>
      <c r="H19" s="20">
        <f t="shared" si="0"/>
        <v>10</v>
      </c>
    </row>
    <row r="20" spans="1:8" x14ac:dyDescent="0.2">
      <c r="A20" s="18" t="str">
        <f>'RFP Responses'!A19</f>
        <v>HarrisonKornberg Architects**</v>
      </c>
      <c r="B20" s="30">
        <v>0</v>
      </c>
      <c r="C20" s="30">
        <v>0</v>
      </c>
      <c r="D20" s="30">
        <v>0</v>
      </c>
      <c r="E20" s="33">
        <v>0</v>
      </c>
      <c r="F20" s="33">
        <v>0</v>
      </c>
      <c r="G20" s="59">
        <v>10</v>
      </c>
      <c r="H20" s="20">
        <f t="shared" si="0"/>
        <v>10</v>
      </c>
    </row>
    <row r="21" spans="1:8" x14ac:dyDescent="0.2">
      <c r="A21" s="18" t="str">
        <f>'RFP Responses'!A20</f>
        <v>Hawkins Architecture,  LLC</v>
      </c>
      <c r="B21" s="30">
        <v>0</v>
      </c>
      <c r="C21" s="30">
        <v>0</v>
      </c>
      <c r="D21" s="30">
        <v>0</v>
      </c>
      <c r="E21" s="33">
        <v>0</v>
      </c>
      <c r="F21" s="33">
        <v>0</v>
      </c>
      <c r="G21" s="59">
        <v>10</v>
      </c>
      <c r="H21" s="20">
        <f t="shared" si="0"/>
        <v>10</v>
      </c>
    </row>
    <row r="22" spans="1:8" x14ac:dyDescent="0.2">
      <c r="A22" s="18" t="str">
        <f>'RFP Responses'!A21</f>
        <v xml:space="preserve">HOK </v>
      </c>
      <c r="B22" s="30">
        <v>0</v>
      </c>
      <c r="C22" s="30">
        <v>0</v>
      </c>
      <c r="D22" s="30">
        <v>0</v>
      </c>
      <c r="E22" s="33">
        <v>0</v>
      </c>
      <c r="F22" s="33">
        <v>0</v>
      </c>
      <c r="G22" s="59">
        <v>10</v>
      </c>
      <c r="H22" s="20">
        <f t="shared" si="0"/>
        <v>10</v>
      </c>
    </row>
    <row r="23" spans="1:8" x14ac:dyDescent="0.2">
      <c r="A23" s="18" t="str">
        <f>'RFP Responses'!A22</f>
        <v>Huckabee</v>
      </c>
      <c r="B23" s="30">
        <v>0</v>
      </c>
      <c r="C23" s="30">
        <v>0</v>
      </c>
      <c r="D23" s="30">
        <v>0</v>
      </c>
      <c r="E23" s="33">
        <v>0</v>
      </c>
      <c r="F23" s="33">
        <v>0</v>
      </c>
      <c r="G23" s="59">
        <v>10</v>
      </c>
      <c r="H23" s="20">
        <f t="shared" si="0"/>
        <v>10</v>
      </c>
    </row>
    <row r="24" spans="1:8" x14ac:dyDescent="0.2">
      <c r="A24" s="18" t="str">
        <f>'RFP Responses'!A23</f>
        <v>Huitt-Zollars Inc.</v>
      </c>
      <c r="B24" s="30">
        <v>0</v>
      </c>
      <c r="C24" s="30">
        <v>0</v>
      </c>
      <c r="D24" s="30">
        <v>0</v>
      </c>
      <c r="E24" s="33">
        <v>0</v>
      </c>
      <c r="F24" s="33">
        <v>0</v>
      </c>
      <c r="G24" s="59">
        <v>10</v>
      </c>
      <c r="H24" s="20">
        <f t="shared" si="0"/>
        <v>10</v>
      </c>
    </row>
    <row r="25" spans="1:8" x14ac:dyDescent="0.2">
      <c r="A25" s="18" t="str">
        <f>'RFP Responses'!A24</f>
        <v>Johnson &amp; Pace Incorporated</v>
      </c>
      <c r="B25" s="30">
        <v>0</v>
      </c>
      <c r="C25" s="30">
        <v>0</v>
      </c>
      <c r="D25" s="30">
        <v>0</v>
      </c>
      <c r="E25" s="33">
        <v>0</v>
      </c>
      <c r="F25" s="33">
        <v>0</v>
      </c>
      <c r="G25" s="59">
        <v>8.1199999999999992</v>
      </c>
      <c r="H25" s="20">
        <f t="shared" si="0"/>
        <v>8.1199999999999992</v>
      </c>
    </row>
    <row r="26" spans="1:8" x14ac:dyDescent="0.2">
      <c r="A26" s="18" t="str">
        <f>'RFP Responses'!A25</f>
        <v>Johnson, LLC</v>
      </c>
      <c r="B26" s="30">
        <v>0</v>
      </c>
      <c r="C26" s="30">
        <v>0</v>
      </c>
      <c r="D26" s="30">
        <v>0</v>
      </c>
      <c r="E26" s="33">
        <v>0</v>
      </c>
      <c r="F26" s="33">
        <v>0</v>
      </c>
      <c r="G26" s="59">
        <v>8.4</v>
      </c>
      <c r="H26" s="20">
        <f t="shared" si="0"/>
        <v>8.4</v>
      </c>
    </row>
    <row r="27" spans="1:8" x14ac:dyDescent="0.2">
      <c r="A27" s="18" t="str">
        <f>'RFP Responses'!A26</f>
        <v>LEAF Engineers</v>
      </c>
      <c r="B27" s="30">
        <v>0</v>
      </c>
      <c r="C27" s="30">
        <v>0</v>
      </c>
      <c r="D27" s="30">
        <v>0</v>
      </c>
      <c r="E27" s="33">
        <v>0</v>
      </c>
      <c r="F27" s="33">
        <v>0</v>
      </c>
      <c r="G27" s="59">
        <v>10</v>
      </c>
      <c r="H27" s="20">
        <f t="shared" si="0"/>
        <v>10</v>
      </c>
    </row>
    <row r="28" spans="1:8" x14ac:dyDescent="0.2">
      <c r="A28" s="18" t="str">
        <f>'RFP Responses'!A27</f>
        <v>Llewelyn-Davis sahnill</v>
      </c>
      <c r="B28" s="30">
        <v>0</v>
      </c>
      <c r="C28" s="30">
        <v>0</v>
      </c>
      <c r="D28" s="30">
        <v>0</v>
      </c>
      <c r="E28" s="33">
        <v>0</v>
      </c>
      <c r="F28" s="33">
        <v>0</v>
      </c>
      <c r="G28" s="59">
        <v>10</v>
      </c>
      <c r="H28" s="20">
        <f t="shared" si="0"/>
        <v>10</v>
      </c>
    </row>
    <row r="29" spans="1:8" x14ac:dyDescent="0.2">
      <c r="A29" s="18" t="str">
        <f>'RFP Responses'!A28</f>
        <v>OC + A Architects**</v>
      </c>
      <c r="B29" s="30">
        <v>0</v>
      </c>
      <c r="C29" s="30">
        <v>0</v>
      </c>
      <c r="D29" s="30">
        <v>0</v>
      </c>
      <c r="E29" s="33">
        <v>0</v>
      </c>
      <c r="F29" s="33">
        <v>0</v>
      </c>
      <c r="G29" s="59">
        <v>8.4</v>
      </c>
      <c r="H29" s="20">
        <f t="shared" si="0"/>
        <v>8.4</v>
      </c>
    </row>
    <row r="30" spans="1:8" x14ac:dyDescent="0.2">
      <c r="A30" s="18" t="str">
        <f>'RFP Responses'!A29</f>
        <v>PBK</v>
      </c>
      <c r="B30" s="30">
        <v>0</v>
      </c>
      <c r="C30" s="30">
        <v>0</v>
      </c>
      <c r="D30" s="30">
        <v>0</v>
      </c>
      <c r="E30" s="33">
        <v>0</v>
      </c>
      <c r="F30" s="33">
        <v>0</v>
      </c>
      <c r="G30" s="59">
        <v>10</v>
      </c>
      <c r="H30" s="20">
        <f t="shared" si="0"/>
        <v>10</v>
      </c>
    </row>
    <row r="31" spans="1:8" x14ac:dyDescent="0.2">
      <c r="A31" s="18" t="str">
        <f>'RFP Responses'!A30</f>
        <v>PDG Architects</v>
      </c>
      <c r="B31" s="30">
        <v>0</v>
      </c>
      <c r="C31" s="30">
        <v>0</v>
      </c>
      <c r="D31" s="30">
        <v>0</v>
      </c>
      <c r="E31" s="33">
        <v>0</v>
      </c>
      <c r="F31" s="33">
        <v>0</v>
      </c>
      <c r="G31" s="59">
        <v>10</v>
      </c>
      <c r="H31" s="20">
        <f t="shared" si="0"/>
        <v>10</v>
      </c>
    </row>
    <row r="32" spans="1:8" x14ac:dyDescent="0.2">
      <c r="A32" s="18" t="str">
        <f>'RFP Responses'!A31</f>
        <v>Pfluger Associates</v>
      </c>
      <c r="B32" s="30">
        <v>0</v>
      </c>
      <c r="C32" s="30">
        <v>0</v>
      </c>
      <c r="D32" s="30">
        <v>0</v>
      </c>
      <c r="E32" s="33">
        <v>0</v>
      </c>
      <c r="F32" s="33">
        <v>0</v>
      </c>
      <c r="G32" s="59">
        <v>8.4</v>
      </c>
      <c r="H32" s="20">
        <f t="shared" si="0"/>
        <v>8.4</v>
      </c>
    </row>
    <row r="33" spans="1:8" x14ac:dyDescent="0.2">
      <c r="A33" s="18" t="str">
        <f>'RFP Responses'!A32</f>
        <v>PGAL</v>
      </c>
      <c r="B33" s="30">
        <v>0</v>
      </c>
      <c r="C33" s="30">
        <v>0</v>
      </c>
      <c r="D33" s="30">
        <v>0</v>
      </c>
      <c r="E33" s="33">
        <v>0</v>
      </c>
      <c r="F33" s="33">
        <v>0</v>
      </c>
      <c r="G33" s="59">
        <v>10</v>
      </c>
      <c r="H33" s="20">
        <f t="shared" si="0"/>
        <v>10</v>
      </c>
    </row>
    <row r="34" spans="1:8" x14ac:dyDescent="0.2">
      <c r="A34" s="18" t="str">
        <f>'RFP Responses'!A33</f>
        <v>PhiloWilke Partnership</v>
      </c>
      <c r="B34" s="30">
        <v>0</v>
      </c>
      <c r="C34" s="30">
        <v>0</v>
      </c>
      <c r="D34" s="30">
        <v>0</v>
      </c>
      <c r="E34" s="33">
        <v>0</v>
      </c>
      <c r="F34" s="33">
        <v>0</v>
      </c>
      <c r="G34" s="59">
        <v>10</v>
      </c>
      <c r="H34" s="20">
        <f t="shared" si="0"/>
        <v>10</v>
      </c>
    </row>
    <row r="35" spans="1:8" x14ac:dyDescent="0.2">
      <c r="A35" s="18" t="str">
        <f>'RFP Responses'!A34</f>
        <v>Powers Brown Architecture of Texas</v>
      </c>
      <c r="B35" s="30">
        <v>0</v>
      </c>
      <c r="C35" s="30">
        <v>0</v>
      </c>
      <c r="D35" s="30">
        <v>0</v>
      </c>
      <c r="E35" s="33">
        <v>0</v>
      </c>
      <c r="F35" s="33">
        <v>0</v>
      </c>
      <c r="G35" s="59">
        <v>10</v>
      </c>
      <c r="H35" s="20">
        <f t="shared" si="0"/>
        <v>10</v>
      </c>
    </row>
    <row r="36" spans="1:8" x14ac:dyDescent="0.2">
      <c r="A36" s="18" t="str">
        <f>'RFP Responses'!A35</f>
        <v>Rdlr Architects, Inc.</v>
      </c>
      <c r="B36" s="30">
        <v>0</v>
      </c>
      <c r="C36" s="30">
        <v>0</v>
      </c>
      <c r="D36" s="30">
        <v>0</v>
      </c>
      <c r="E36" s="33">
        <v>0</v>
      </c>
      <c r="F36" s="33">
        <v>0</v>
      </c>
      <c r="G36" s="59">
        <v>10</v>
      </c>
      <c r="H36" s="20">
        <f t="shared" si="0"/>
        <v>10</v>
      </c>
    </row>
    <row r="37" spans="1:8" x14ac:dyDescent="0.2">
      <c r="A37" s="18" t="str">
        <f>'RFP Responses'!A36</f>
        <v>REES</v>
      </c>
      <c r="B37" s="30">
        <v>0</v>
      </c>
      <c r="C37" s="30">
        <v>0</v>
      </c>
      <c r="D37" s="30">
        <v>0</v>
      </c>
      <c r="E37" s="33">
        <v>0</v>
      </c>
      <c r="F37" s="33">
        <v>0</v>
      </c>
      <c r="G37" s="59">
        <v>10</v>
      </c>
      <c r="H37" s="20">
        <f t="shared" si="0"/>
        <v>10</v>
      </c>
    </row>
    <row r="38" spans="1:8" x14ac:dyDescent="0.2">
      <c r="A38" s="18" t="str">
        <f>'RFP Responses'!A37</f>
        <v>Robert Adams, Inc.**</v>
      </c>
      <c r="B38" s="30">
        <v>0</v>
      </c>
      <c r="C38" s="30">
        <v>0</v>
      </c>
      <c r="D38" s="30">
        <v>0</v>
      </c>
      <c r="E38" s="33">
        <v>0</v>
      </c>
      <c r="F38" s="33">
        <v>0</v>
      </c>
      <c r="G38" s="59">
        <v>10</v>
      </c>
      <c r="H38" s="20">
        <f t="shared" si="0"/>
        <v>10</v>
      </c>
    </row>
    <row r="39" spans="1:8" x14ac:dyDescent="0.2">
      <c r="A39" s="18" t="str">
        <f>'RFP Responses'!A38</f>
        <v>Smith &amp; Company Architects**</v>
      </c>
      <c r="B39" s="30">
        <v>0</v>
      </c>
      <c r="C39" s="30">
        <v>0</v>
      </c>
      <c r="D39" s="30">
        <v>0</v>
      </c>
      <c r="E39" s="33">
        <v>0</v>
      </c>
      <c r="F39" s="33">
        <v>0</v>
      </c>
      <c r="G39" s="59">
        <v>10</v>
      </c>
      <c r="H39" s="20">
        <f t="shared" si="0"/>
        <v>10</v>
      </c>
    </row>
    <row r="40" spans="1:8" x14ac:dyDescent="0.2">
      <c r="A40" s="18" t="str">
        <f>'RFP Responses'!A39</f>
        <v>STOA International Architects, Inc.**</v>
      </c>
      <c r="B40" s="30">
        <v>0</v>
      </c>
      <c r="C40" s="30">
        <v>0</v>
      </c>
      <c r="D40" s="30">
        <v>0</v>
      </c>
      <c r="E40" s="33">
        <v>0</v>
      </c>
      <c r="F40" s="33">
        <v>0</v>
      </c>
      <c r="G40" s="59">
        <v>10</v>
      </c>
      <c r="H40" s="20">
        <f t="shared" si="0"/>
        <v>10</v>
      </c>
    </row>
    <row r="41" spans="1:8" x14ac:dyDescent="0.2">
      <c r="A41" s="18" t="str">
        <f>'RFP Responses'!A40</f>
        <v>The Lauck Group**</v>
      </c>
      <c r="B41" s="30">
        <v>0</v>
      </c>
      <c r="C41" s="30">
        <v>0</v>
      </c>
      <c r="D41" s="30">
        <v>0</v>
      </c>
      <c r="E41" s="33">
        <v>0</v>
      </c>
      <c r="F41" s="33">
        <v>0</v>
      </c>
      <c r="G41" s="59">
        <v>9.6</v>
      </c>
      <c r="H41" s="20">
        <f t="shared" si="0"/>
        <v>9.6</v>
      </c>
    </row>
    <row r="42" spans="1:8" x14ac:dyDescent="0.2">
      <c r="A42" s="18" t="str">
        <f>'RFP Responses'!A41</f>
        <v>Turner Duran Architects</v>
      </c>
      <c r="B42" s="30">
        <v>0</v>
      </c>
      <c r="C42" s="30">
        <v>0</v>
      </c>
      <c r="D42" s="30">
        <v>0</v>
      </c>
      <c r="E42" s="33">
        <v>0</v>
      </c>
      <c r="F42" s="33">
        <v>0</v>
      </c>
      <c r="G42" s="59">
        <v>10</v>
      </c>
      <c r="H42" s="20">
        <f t="shared" si="0"/>
        <v>10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RFP Responses</vt:lpstr>
      <vt:lpstr>1</vt:lpstr>
      <vt:lpstr>2</vt:lpstr>
      <vt:lpstr>3</vt:lpstr>
      <vt:lpstr>4</vt:lpstr>
      <vt:lpstr>5</vt:lpstr>
      <vt:lpstr>6</vt:lpstr>
      <vt:lpstr>Technical Score</vt:lpstr>
      <vt:lpstr>HUB Department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2017-11-03T20:49:29Z</dcterms:modified>
</cp:coreProperties>
</file>