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\Open Records - Evaluations\FY17\"/>
    </mc:Choice>
  </mc:AlternateContent>
  <bookViews>
    <workbookView xWindow="2265" yWindow="525" windowWidth="20595" windowHeight="11130" tabRatio="814" firstSheet="1" activeTab="10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6" r:id="rId6"/>
    <sheet name="6" sheetId="29" r:id="rId7"/>
    <sheet name="7" sheetId="31" r:id="rId8"/>
    <sheet name="Technical Summary" sheetId="35" r:id="rId9"/>
    <sheet name="HUB Department Score" sheetId="34" r:id="rId10"/>
    <sheet name="Summary" sheetId="28" r:id="rId11"/>
    <sheet name="Criteria" sheetId="33" r:id="rId12"/>
  </sheets>
  <externalReferences>
    <externalReference r:id="rId13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A17" i="28" l="1"/>
  <c r="F17" i="28"/>
  <c r="A14" i="34"/>
  <c r="A3" i="34"/>
  <c r="A4" i="34"/>
  <c r="A5" i="34"/>
  <c r="A6" i="34"/>
  <c r="A7" i="34"/>
  <c r="A8" i="34"/>
  <c r="A9" i="34"/>
  <c r="A10" i="34"/>
  <c r="A11" i="34"/>
  <c r="A12" i="34"/>
  <c r="A13" i="34"/>
  <c r="A2" i="34"/>
  <c r="A17" i="35"/>
  <c r="A17" i="31"/>
  <c r="J17" i="31"/>
  <c r="H17" i="35" s="1"/>
  <c r="K17" i="31"/>
  <c r="H17" i="28" s="1"/>
  <c r="A17" i="29"/>
  <c r="J17" i="29"/>
  <c r="G17" i="35" s="1"/>
  <c r="K17" i="29"/>
  <c r="G17" i="28" s="1"/>
  <c r="A17" i="26"/>
  <c r="J17" i="26"/>
  <c r="F17" i="35" s="1"/>
  <c r="K17" i="26"/>
  <c r="A17" i="23"/>
  <c r="J17" i="23"/>
  <c r="E17" i="35" s="1"/>
  <c r="K17" i="23"/>
  <c r="E17" i="28" s="1"/>
  <c r="A17" i="22"/>
  <c r="J17" i="22"/>
  <c r="D17" i="35" s="1"/>
  <c r="K17" i="22"/>
  <c r="D17" i="28" s="1"/>
  <c r="A17" i="21"/>
  <c r="J17" i="21"/>
  <c r="C17" i="35" s="1"/>
  <c r="K17" i="21"/>
  <c r="C17" i="28" s="1"/>
  <c r="A17" i="20"/>
  <c r="J17" i="20"/>
  <c r="B17" i="35" s="1"/>
  <c r="K17" i="20"/>
  <c r="B17" i="28" s="1"/>
  <c r="I17" i="28" l="1"/>
  <c r="I17" i="35"/>
  <c r="B7" i="35"/>
  <c r="B10" i="35"/>
  <c r="B11" i="35"/>
  <c r="B15" i="35"/>
  <c r="H7" i="35"/>
  <c r="H11" i="35"/>
  <c r="H15" i="35"/>
  <c r="J6" i="29"/>
  <c r="G6" i="35" s="1"/>
  <c r="J7" i="29"/>
  <c r="G7" i="35" s="1"/>
  <c r="J8" i="29"/>
  <c r="G8" i="35" s="1"/>
  <c r="J9" i="29"/>
  <c r="G9" i="35" s="1"/>
  <c r="J10" i="29"/>
  <c r="G10" i="35" s="1"/>
  <c r="J11" i="29"/>
  <c r="G11" i="35" s="1"/>
  <c r="J12" i="29"/>
  <c r="G12" i="35" s="1"/>
  <c r="J13" i="29"/>
  <c r="G13" i="35" s="1"/>
  <c r="J14" i="29"/>
  <c r="G14" i="35" s="1"/>
  <c r="J15" i="29"/>
  <c r="G15" i="35" s="1"/>
  <c r="J16" i="29"/>
  <c r="G16" i="35" s="1"/>
  <c r="J5" i="29"/>
  <c r="G5" i="35" s="1"/>
  <c r="J6" i="26"/>
  <c r="F6" i="35" s="1"/>
  <c r="J7" i="26"/>
  <c r="F7" i="35" s="1"/>
  <c r="J8" i="26"/>
  <c r="F8" i="35" s="1"/>
  <c r="J9" i="26"/>
  <c r="F9" i="35" s="1"/>
  <c r="J10" i="26"/>
  <c r="F10" i="35" s="1"/>
  <c r="J11" i="26"/>
  <c r="F11" i="35" s="1"/>
  <c r="J12" i="26"/>
  <c r="F12" i="35" s="1"/>
  <c r="J13" i="26"/>
  <c r="F13" i="35" s="1"/>
  <c r="J14" i="26"/>
  <c r="F14" i="35" s="1"/>
  <c r="J15" i="26"/>
  <c r="F15" i="35" s="1"/>
  <c r="J16" i="26"/>
  <c r="F16" i="35" s="1"/>
  <c r="J5" i="26"/>
  <c r="F5" i="35" s="1"/>
  <c r="J6" i="23"/>
  <c r="E6" i="35" s="1"/>
  <c r="J7" i="23"/>
  <c r="E7" i="35" s="1"/>
  <c r="J8" i="23"/>
  <c r="E8" i="35" s="1"/>
  <c r="J9" i="23"/>
  <c r="E9" i="35" s="1"/>
  <c r="J10" i="23"/>
  <c r="E10" i="35" s="1"/>
  <c r="J11" i="23"/>
  <c r="E11" i="35" s="1"/>
  <c r="J12" i="23"/>
  <c r="E12" i="35" s="1"/>
  <c r="J13" i="23"/>
  <c r="E13" i="35" s="1"/>
  <c r="J14" i="23"/>
  <c r="E14" i="35" s="1"/>
  <c r="J15" i="23"/>
  <c r="E15" i="35" s="1"/>
  <c r="J16" i="23"/>
  <c r="E16" i="35" s="1"/>
  <c r="J5" i="23"/>
  <c r="E5" i="35" s="1"/>
  <c r="J6" i="22"/>
  <c r="D6" i="35" s="1"/>
  <c r="J7" i="22"/>
  <c r="D7" i="35" s="1"/>
  <c r="J8" i="22"/>
  <c r="D8" i="35" s="1"/>
  <c r="J9" i="22"/>
  <c r="D9" i="35" s="1"/>
  <c r="J10" i="22"/>
  <c r="D10" i="35" s="1"/>
  <c r="J11" i="22"/>
  <c r="D11" i="35" s="1"/>
  <c r="J12" i="22"/>
  <c r="D12" i="35" s="1"/>
  <c r="J13" i="22"/>
  <c r="D13" i="35" s="1"/>
  <c r="J14" i="22"/>
  <c r="D14" i="35" s="1"/>
  <c r="J15" i="22"/>
  <c r="D15" i="35" s="1"/>
  <c r="J16" i="22"/>
  <c r="D16" i="35" s="1"/>
  <c r="J5" i="22"/>
  <c r="D5" i="35" s="1"/>
  <c r="J6" i="21"/>
  <c r="C6" i="35" s="1"/>
  <c r="J7" i="21"/>
  <c r="C7" i="35" s="1"/>
  <c r="J8" i="21"/>
  <c r="C8" i="35" s="1"/>
  <c r="J9" i="21"/>
  <c r="C9" i="35" s="1"/>
  <c r="J10" i="21"/>
  <c r="C10" i="35" s="1"/>
  <c r="J11" i="21"/>
  <c r="C11" i="35" s="1"/>
  <c r="J12" i="21"/>
  <c r="C12" i="35" s="1"/>
  <c r="J13" i="21"/>
  <c r="C13" i="35" s="1"/>
  <c r="J14" i="21"/>
  <c r="C14" i="35" s="1"/>
  <c r="J15" i="21"/>
  <c r="C15" i="35" s="1"/>
  <c r="J16" i="21"/>
  <c r="C16" i="35" s="1"/>
  <c r="J5" i="21"/>
  <c r="C5" i="35" s="1"/>
  <c r="J5" i="20"/>
  <c r="B5" i="35" s="1"/>
  <c r="J6" i="31"/>
  <c r="H6" i="35" s="1"/>
  <c r="J7" i="31"/>
  <c r="J8" i="31"/>
  <c r="H8" i="35" s="1"/>
  <c r="J9" i="31"/>
  <c r="H9" i="35" s="1"/>
  <c r="J10" i="31"/>
  <c r="H10" i="35" s="1"/>
  <c r="J11" i="31"/>
  <c r="J12" i="31"/>
  <c r="H12" i="35" s="1"/>
  <c r="J13" i="31"/>
  <c r="H13" i="35" s="1"/>
  <c r="J14" i="31"/>
  <c r="H14" i="35" s="1"/>
  <c r="J15" i="31"/>
  <c r="J16" i="31"/>
  <c r="H16" i="35" s="1"/>
  <c r="J5" i="31"/>
  <c r="H5" i="35" s="1"/>
  <c r="J6" i="20"/>
  <c r="B6" i="35" s="1"/>
  <c r="I6" i="35" s="1"/>
  <c r="J7" i="20"/>
  <c r="J8" i="20"/>
  <c r="B8" i="35" s="1"/>
  <c r="J9" i="20"/>
  <c r="B9" i="35" s="1"/>
  <c r="J10" i="20"/>
  <c r="J11" i="20"/>
  <c r="J12" i="20"/>
  <c r="B12" i="35" s="1"/>
  <c r="J13" i="20"/>
  <c r="B13" i="35" s="1"/>
  <c r="J14" i="20"/>
  <c r="B14" i="35" s="1"/>
  <c r="I14" i="35" s="1"/>
  <c r="J15" i="20"/>
  <c r="J16" i="20"/>
  <c r="B16" i="35" s="1"/>
  <c r="A16" i="35"/>
  <c r="A15" i="35"/>
  <c r="A14" i="35"/>
  <c r="A13" i="35"/>
  <c r="A12" i="35"/>
  <c r="A11" i="35"/>
  <c r="A10" i="35"/>
  <c r="A9" i="35"/>
  <c r="A8" i="35"/>
  <c r="A7" i="35"/>
  <c r="A6" i="35"/>
  <c r="A5" i="35"/>
  <c r="A2" i="35"/>
  <c r="I11" i="35" l="1"/>
  <c r="I15" i="35"/>
  <c r="I7" i="35"/>
  <c r="J7" i="35" s="1"/>
  <c r="I13" i="35"/>
  <c r="J13" i="35" s="1"/>
  <c r="I10" i="35"/>
  <c r="J10" i="35" s="1"/>
  <c r="I9" i="35"/>
  <c r="J9" i="35" s="1"/>
  <c r="I5" i="35"/>
  <c r="J6" i="35" s="1"/>
  <c r="I8" i="35"/>
  <c r="I12" i="35"/>
  <c r="I16" i="35"/>
  <c r="J15" i="35" l="1"/>
  <c r="J11" i="35"/>
  <c r="J14" i="35"/>
  <c r="J5" i="35"/>
  <c r="J16" i="35"/>
  <c r="J17" i="35"/>
  <c r="J8" i="35"/>
  <c r="J12" i="35"/>
  <c r="H27" i="33"/>
  <c r="H26" i="33"/>
  <c r="H25" i="33"/>
  <c r="H24" i="33"/>
  <c r="H23" i="33"/>
  <c r="H22" i="33"/>
  <c r="H21" i="33"/>
  <c r="H20" i="33"/>
  <c r="B6" i="33"/>
  <c r="A2" i="33"/>
  <c r="H28" i="33" l="1"/>
  <c r="A15" i="28"/>
  <c r="A16" i="28"/>
  <c r="A15" i="31"/>
  <c r="K15" i="31"/>
  <c r="H15" i="28" s="1"/>
  <c r="A16" i="31"/>
  <c r="K16" i="31"/>
  <c r="H16" i="28" s="1"/>
  <c r="A15" i="29"/>
  <c r="K15" i="29"/>
  <c r="G15" i="28" s="1"/>
  <c r="A16" i="29"/>
  <c r="K16" i="29"/>
  <c r="G16" i="28" s="1"/>
  <c r="A15" i="26"/>
  <c r="K15" i="26"/>
  <c r="F15" i="28" s="1"/>
  <c r="A16" i="26"/>
  <c r="K16" i="26"/>
  <c r="F16" i="28" s="1"/>
  <c r="A15" i="23"/>
  <c r="K15" i="23"/>
  <c r="E15" i="28" s="1"/>
  <c r="A16" i="23"/>
  <c r="K16" i="23"/>
  <c r="E16" i="28" s="1"/>
  <c r="A15" i="22"/>
  <c r="K15" i="22"/>
  <c r="D15" i="28" s="1"/>
  <c r="A16" i="22"/>
  <c r="K16" i="22"/>
  <c r="D16" i="28" s="1"/>
  <c r="A15" i="21"/>
  <c r="K15" i="21"/>
  <c r="C15" i="28" s="1"/>
  <c r="A16" i="21"/>
  <c r="K16" i="21"/>
  <c r="C16" i="28" s="1"/>
  <c r="A15" i="20"/>
  <c r="K15" i="20"/>
  <c r="B15" i="28" s="1"/>
  <c r="A16" i="20"/>
  <c r="K16" i="20"/>
  <c r="B16" i="28" s="1"/>
  <c r="I16" i="28" l="1"/>
  <c r="I15" i="28"/>
  <c r="A6" i="28"/>
  <c r="A7" i="28"/>
  <c r="A8" i="28"/>
  <c r="A9" i="28"/>
  <c r="A10" i="28"/>
  <c r="A11" i="28"/>
  <c r="A12" i="28"/>
  <c r="A13" i="28"/>
  <c r="A14" i="28"/>
  <c r="A5" i="28"/>
  <c r="A12" i="31" l="1"/>
  <c r="K12" i="31"/>
  <c r="H12" i="28" s="1"/>
  <c r="A13" i="31"/>
  <c r="K13" i="31"/>
  <c r="H13" i="28" s="1"/>
  <c r="A14" i="31"/>
  <c r="K14" i="31"/>
  <c r="H14" i="28" s="1"/>
  <c r="A12" i="29"/>
  <c r="K12" i="29"/>
  <c r="G12" i="28" s="1"/>
  <c r="A13" i="29"/>
  <c r="K13" i="29"/>
  <c r="G13" i="28" s="1"/>
  <c r="A14" i="29"/>
  <c r="K14" i="29"/>
  <c r="G14" i="28" s="1"/>
  <c r="A12" i="26"/>
  <c r="K12" i="26"/>
  <c r="F12" i="28" s="1"/>
  <c r="A13" i="26"/>
  <c r="K13" i="26"/>
  <c r="F13" i="28" s="1"/>
  <c r="A14" i="26"/>
  <c r="K14" i="26"/>
  <c r="F14" i="28" s="1"/>
  <c r="A12" i="23"/>
  <c r="K12" i="23"/>
  <c r="E12" i="28" s="1"/>
  <c r="A13" i="23"/>
  <c r="K13" i="23"/>
  <c r="E13" i="28" s="1"/>
  <c r="A14" i="23"/>
  <c r="K14" i="23"/>
  <c r="E14" i="28" s="1"/>
  <c r="A12" i="22"/>
  <c r="K12" i="22"/>
  <c r="D12" i="28" s="1"/>
  <c r="A13" i="22"/>
  <c r="K13" i="22"/>
  <c r="D13" i="28" s="1"/>
  <c r="A14" i="22"/>
  <c r="K14" i="22"/>
  <c r="D14" i="28" s="1"/>
  <c r="A12" i="21"/>
  <c r="K12" i="21"/>
  <c r="C12" i="28" s="1"/>
  <c r="A13" i="21"/>
  <c r="K13" i="21"/>
  <c r="C13" i="28" s="1"/>
  <c r="A14" i="21"/>
  <c r="K14" i="21"/>
  <c r="C14" i="28" s="1"/>
  <c r="K12" i="20"/>
  <c r="B12" i="28" s="1"/>
  <c r="K13" i="20"/>
  <c r="B13" i="28" s="1"/>
  <c r="K14" i="20"/>
  <c r="B14" i="28" s="1"/>
  <c r="A12" i="20"/>
  <c r="A13" i="20"/>
  <c r="A14" i="20"/>
  <c r="I14" i="28" l="1"/>
  <c r="I13" i="28"/>
  <c r="I12" i="28"/>
  <c r="A2" i="28"/>
  <c r="A2" i="31"/>
  <c r="K11" i="31"/>
  <c r="H11" i="28" s="1"/>
  <c r="A11" i="31"/>
  <c r="K10" i="31"/>
  <c r="H10" i="28" s="1"/>
  <c r="A10" i="31"/>
  <c r="K9" i="31"/>
  <c r="H9" i="28" s="1"/>
  <c r="A9" i="31"/>
  <c r="K8" i="31"/>
  <c r="H8" i="28" s="1"/>
  <c r="A8" i="31"/>
  <c r="K7" i="31"/>
  <c r="H7" i="28" s="1"/>
  <c r="A7" i="31"/>
  <c r="K6" i="31"/>
  <c r="H6" i="28" s="1"/>
  <c r="A6" i="31"/>
  <c r="K5" i="31"/>
  <c r="H5" i="28" s="1"/>
  <c r="A5" i="31"/>
  <c r="A2" i="29"/>
  <c r="A2" i="26"/>
  <c r="A2" i="23"/>
  <c r="A2" i="22"/>
  <c r="A2" i="21"/>
  <c r="A2" i="20"/>
  <c r="A6" i="29"/>
  <c r="A7" i="29"/>
  <c r="A8" i="29"/>
  <c r="A9" i="29"/>
  <c r="A10" i="29"/>
  <c r="A11" i="29"/>
  <c r="A6" i="26"/>
  <c r="A7" i="26"/>
  <c r="A8" i="26"/>
  <c r="A9" i="26"/>
  <c r="A10" i="26"/>
  <c r="A11" i="26"/>
  <c r="A6" i="23"/>
  <c r="A7" i="23"/>
  <c r="A8" i="23"/>
  <c r="A9" i="23"/>
  <c r="A10" i="23"/>
  <c r="A11" i="23"/>
  <c r="A6" i="22"/>
  <c r="A7" i="22"/>
  <c r="A8" i="22"/>
  <c r="A9" i="22"/>
  <c r="A10" i="22"/>
  <c r="A11" i="22"/>
  <c r="A5" i="22"/>
  <c r="A6" i="21"/>
  <c r="A7" i="21"/>
  <c r="A8" i="21"/>
  <c r="A9" i="21"/>
  <c r="A10" i="21"/>
  <c r="A11" i="21"/>
  <c r="A6" i="20"/>
  <c r="A7" i="20"/>
  <c r="A8" i="20"/>
  <c r="A9" i="20"/>
  <c r="A10" i="20"/>
  <c r="A11" i="20"/>
  <c r="A5" i="29"/>
  <c r="A5" i="26"/>
  <c r="A5" i="23"/>
  <c r="A5" i="21"/>
  <c r="A5" i="20"/>
  <c r="K5" i="29" l="1"/>
  <c r="G5" i="28" s="1"/>
  <c r="K7" i="29"/>
  <c r="G7" i="28" s="1"/>
  <c r="K9" i="29"/>
  <c r="G9" i="28" s="1"/>
  <c r="K10" i="29"/>
  <c r="G10" i="28" s="1"/>
  <c r="K11" i="29"/>
  <c r="G11" i="28" s="1"/>
  <c r="K6" i="29"/>
  <c r="G6" i="28" s="1"/>
  <c r="K8" i="29"/>
  <c r="G8" i="28" s="1"/>
  <c r="K5" i="26" l="1"/>
  <c r="F5" i="28" s="1"/>
  <c r="K6" i="26"/>
  <c r="F6" i="28" s="1"/>
  <c r="K7" i="26"/>
  <c r="F7" i="28" s="1"/>
  <c r="K8" i="26"/>
  <c r="F8" i="28" s="1"/>
  <c r="K9" i="26"/>
  <c r="F9" i="28" s="1"/>
  <c r="K10" i="26"/>
  <c r="F10" i="28" s="1"/>
  <c r="K11" i="26"/>
  <c r="F11" i="28" s="1"/>
  <c r="K7" i="23" l="1"/>
  <c r="E7" i="28" s="1"/>
  <c r="K8" i="23"/>
  <c r="E8" i="28" s="1"/>
  <c r="K9" i="23"/>
  <c r="E9" i="28" s="1"/>
  <c r="K10" i="23"/>
  <c r="E10" i="28" s="1"/>
  <c r="K11" i="23"/>
  <c r="E11" i="28" s="1"/>
  <c r="K5" i="23"/>
  <c r="E5" i="28" s="1"/>
  <c r="K6" i="23"/>
  <c r="E6" i="28" s="1"/>
  <c r="K11" i="22"/>
  <c r="D11" i="28" s="1"/>
  <c r="K8" i="22"/>
  <c r="D8" i="28" s="1"/>
  <c r="K7" i="22"/>
  <c r="D7" i="28" s="1"/>
  <c r="K5" i="22" l="1"/>
  <c r="D5" i="28" s="1"/>
  <c r="K6" i="22"/>
  <c r="D6" i="28" s="1"/>
  <c r="K10" i="22"/>
  <c r="D10" i="28" s="1"/>
  <c r="K9" i="22"/>
  <c r="D9" i="28" s="1"/>
  <c r="K11" i="21"/>
  <c r="C11" i="28" s="1"/>
  <c r="K10" i="21"/>
  <c r="C10" i="28" s="1"/>
  <c r="K9" i="21"/>
  <c r="C9" i="28" s="1"/>
  <c r="K8" i="21"/>
  <c r="C8" i="28" s="1"/>
  <c r="K7" i="21"/>
  <c r="C7" i="28" s="1"/>
  <c r="K6" i="21"/>
  <c r="C6" i="28" s="1"/>
  <c r="K5" i="21"/>
  <c r="C5" i="28" s="1"/>
  <c r="K5" i="20" l="1"/>
  <c r="B5" i="28" s="1"/>
  <c r="K6" i="20"/>
  <c r="B6" i="28" s="1"/>
  <c r="K7" i="20"/>
  <c r="B7" i="28" s="1"/>
  <c r="K8" i="20"/>
  <c r="B8" i="28" s="1"/>
  <c r="K9" i="20"/>
  <c r="B9" i="28" s="1"/>
  <c r="K10" i="20"/>
  <c r="B10" i="28" s="1"/>
  <c r="K11" i="20"/>
  <c r="B11" i="28" s="1"/>
  <c r="I5" i="28" l="1"/>
  <c r="I11" i="28" l="1"/>
  <c r="I10" i="28"/>
  <c r="J10" i="28" s="1"/>
  <c r="I9" i="28"/>
  <c r="I8" i="28"/>
  <c r="I7" i="28"/>
  <c r="I6" i="28"/>
  <c r="J11" i="28" l="1"/>
  <c r="J14" i="28"/>
  <c r="J6" i="28"/>
  <c r="J13" i="28"/>
  <c r="J5" i="28"/>
  <c r="J12" i="28"/>
  <c r="J7" i="28"/>
  <c r="J15" i="28"/>
  <c r="J8" i="28"/>
  <c r="J16" i="28"/>
  <c r="J9" i="28"/>
  <c r="J17" i="28"/>
</calcChain>
</file>

<file path=xl/sharedStrings.xml><?xml version="1.0" encoding="utf-8"?>
<sst xmlns="http://schemas.openxmlformats.org/spreadsheetml/2006/main" count="160" uniqueCount="70">
  <si>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</si>
  <si>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</si>
  <si>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</si>
  <si>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</si>
  <si>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</si>
  <si>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</si>
  <si>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</si>
  <si>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</si>
  <si>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r>
      <t xml:space="preserve">Total
</t>
    </r>
    <r>
      <rPr>
        <b/>
        <sz val="8"/>
        <rFont val="Arial"/>
        <family val="2"/>
      </rPr>
      <t>(technical)</t>
    </r>
  </si>
  <si>
    <t>Criterion #4</t>
  </si>
  <si>
    <t>Criterion #5</t>
  </si>
  <si>
    <t>Criterion #6</t>
  </si>
  <si>
    <t xml:space="preserve">Total
</t>
  </si>
  <si>
    <t>Criterion #7</t>
  </si>
  <si>
    <t>Criterion #8</t>
  </si>
  <si>
    <t>J.T. Vaughn Construction, LLC</t>
  </si>
  <si>
    <t>Tellepsen Builders, LP</t>
  </si>
  <si>
    <t>Bartlett Cocke General Contractors, LLC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</si>
  <si>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</si>
  <si>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</si>
  <si>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</si>
  <si>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</si>
  <si>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</si>
  <si>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</si>
  <si>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</si>
  <si>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</si>
  <si>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</si>
  <si>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</si>
  <si>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</si>
  <si>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</si>
  <si>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</si>
  <si>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</si>
  <si>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Relevant Experience and Capabilities</t>
  </si>
  <si>
    <t>2. Qualifications of Project Team</t>
  </si>
  <si>
    <t>3. Ability to Establish Budgets and Control Costs</t>
  </si>
  <si>
    <t>4. Ability to Meet Schedules</t>
  </si>
  <si>
    <t>*Total =</t>
  </si>
  <si>
    <t>*Note:  Total should be equal to 100 if received 5-point per criterion.</t>
  </si>
  <si>
    <t>Special Instructions for Evaluators:</t>
  </si>
  <si>
    <t>Anslow Bryant</t>
  </si>
  <si>
    <t>E.E. Reed Construction, LP</t>
  </si>
  <si>
    <t>Flintco - Astatus</t>
  </si>
  <si>
    <t>Hoar Construction, LLC</t>
  </si>
  <si>
    <t>McCarthy Building Companies, Inc.</t>
  </si>
  <si>
    <t>Morganti Texas, Inc.</t>
  </si>
  <si>
    <t>Pepper-Lawson Construction, LP</t>
  </si>
  <si>
    <t>Turner Construction Company</t>
  </si>
  <si>
    <t>D.E. Harvey Buliders, Inc.</t>
  </si>
  <si>
    <t>RFQ730-17099 CM@R University of Houston Garage No. 5</t>
  </si>
  <si>
    <t>RESPONDENT EVALUATION MATRIX</t>
  </si>
  <si>
    <t>5. Knowledge of &amp; Approach to Best Practices</t>
  </si>
  <si>
    <t>6. Ability to Manage Construction Safety Risks</t>
  </si>
  <si>
    <t>7. Quality and Responsiveness of Qualifications</t>
  </si>
  <si>
    <t>8. Respondent’s Past HUB/MBE/WBE Goal Attainment and Quality of Procedures for UHS HUB Goal Attainment on this Project</t>
  </si>
  <si>
    <t>**Criteria 8 will be scored by the HUB Department</t>
  </si>
  <si>
    <t>Total</t>
  </si>
  <si>
    <t xml:space="preserve">Company/Vendor Name:
</t>
  </si>
  <si>
    <t>Criterion #8 
HUB DEPARTMENT</t>
  </si>
  <si>
    <t>Criterion #8
HUB DEPARTMENT</t>
  </si>
  <si>
    <r>
      <t xml:space="preserve">Total
</t>
    </r>
    <r>
      <rPr>
        <sz val="11"/>
        <rFont val="Arial"/>
        <family val="2"/>
      </rPr>
      <t>(Technical)</t>
    </r>
  </si>
  <si>
    <t>Austin Commercial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</si>
  <si>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</si>
  <si>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</si>
  <si>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</si>
  <si>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</si>
  <si>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</si>
  <si>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</si>
  <si>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</si>
  <si>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Prepared by:  Senior Buyer 7/12/17</t>
  </si>
  <si>
    <t>Checked by:  Buyer 3 7/12/17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</si>
</sst>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7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  <font>
      <b/>
      <sz val="12"/>
      <color indexed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48">
    <xf numFmtId="0" fontId="0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8" fillId="7" borderId="0" applyNumberFormat="0" applyBorder="0" applyAlignment="0" applyProtection="0"/>
    <xf numFmtId="0" fontId="9" fillId="24" borderId="7" applyNumberFormat="0" applyAlignment="0" applyProtection="0"/>
    <xf numFmtId="0" fontId="10" fillId="25" borderId="8" applyNumberFormat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7" applyNumberFormat="0" applyAlignment="0" applyProtection="0"/>
    <xf numFmtId="0" fontId="17" fillId="0" borderId="12" applyNumberFormat="0" applyFill="0" applyAlignment="0" applyProtection="0"/>
    <xf numFmtId="0" fontId="18" fillId="26" borderId="0" applyNumberFormat="0" applyBorder="0" applyAlignment="0" applyProtection="0"/>
    <xf numFmtId="0" fontId="5" fillId="27" borderId="13" applyNumberFormat="0" applyFont="0" applyAlignment="0" applyProtection="0"/>
    <xf numFmtId="0" fontId="19" fillId="24" borderId="14" applyNumberFormat="0" applyAlignment="0" applyProtection="0"/>
    <xf numFmtId="0" fontId="2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5" fillId="27" borderId="13" applyNumberFormat="0" applyFont="0" applyAlignment="0" applyProtection="0"/>
    <xf numFmtId="44" fontId="5" fillId="0" borderId="0" applyFont="0" applyFill="0" applyBorder="0" applyAlignment="0" applyProtection="0"/>
    <xf numFmtId="0" fontId="4" fillId="27" borderId="13" applyNumberFormat="0" applyFont="0" applyAlignment="0" applyProtection="0"/>
    <xf numFmtId="0" fontId="5" fillId="0" borderId="0"/>
    <xf numFmtId="0" fontId="4" fillId="27" borderId="13" applyNumberFormat="0" applyFont="0" applyAlignment="0" applyProtection="0"/>
    <xf numFmtId="0" fontId="4" fillId="27" borderId="13" applyNumberFormat="0" applyFont="0" applyAlignment="0" applyProtection="0"/>
  </cellStyleXfs>
  <cellXfs count="12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2" fontId="2" fillId="0" borderId="6" xfId="0" applyNumberFormat="1" applyFont="1" applyBorder="1"/>
    <xf numFmtId="0" fontId="0" fillId="0" borderId="0" xfId="0"/>
    <xf numFmtId="0" fontId="2" fillId="0" borderId="16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5" borderId="20" xfId="0" applyFont="1" applyFill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/>
    </xf>
    <xf numFmtId="0" fontId="0" fillId="0" borderId="0" xfId="0"/>
    <xf numFmtId="0" fontId="2" fillId="0" borderId="0" xfId="0" applyFont="1"/>
    <xf numFmtId="0" fontId="2" fillId="0" borderId="16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3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5" xfId="0" applyFont="1" applyBorder="1"/>
    <xf numFmtId="0" fontId="26" fillId="0" borderId="0" xfId="0" applyFont="1" applyFill="1"/>
    <xf numFmtId="0" fontId="25" fillId="0" borderId="0" xfId="0" applyFont="1"/>
    <xf numFmtId="0" fontId="28" fillId="0" borderId="0" xfId="0" applyFont="1"/>
    <xf numFmtId="0" fontId="29" fillId="0" borderId="18" xfId="0" applyFont="1" applyBorder="1" applyAlignment="1">
      <alignment horizontal="center" vertical="center" textRotation="90"/>
    </xf>
    <xf numFmtId="2" fontId="30" fillId="0" borderId="5" xfId="0" applyNumberFormat="1" applyFont="1" applyBorder="1"/>
    <xf numFmtId="0" fontId="27" fillId="0" borderId="0" xfId="0" applyFont="1" applyAlignment="1">
      <alignment horizontal="center"/>
    </xf>
    <xf numFmtId="0" fontId="27" fillId="28" borderId="0" xfId="0" applyFont="1" applyFill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29" borderId="0" xfId="0" applyFont="1" applyFill="1" applyAlignment="1">
      <alignment horizontal="center" vertical="center"/>
    </xf>
    <xf numFmtId="0" fontId="3" fillId="29" borderId="25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2" fontId="2" fillId="0" borderId="21" xfId="0" applyNumberFormat="1" applyFont="1" applyFill="1" applyBorder="1"/>
    <xf numFmtId="2" fontId="2" fillId="0" borderId="22" xfId="0" applyNumberFormat="1" applyFont="1" applyFill="1" applyBorder="1"/>
    <xf numFmtId="2" fontId="2" fillId="0" borderId="24" xfId="0" applyNumberFormat="1" applyFont="1" applyFill="1" applyBorder="1"/>
    <xf numFmtId="2" fontId="2" fillId="0" borderId="23" xfId="0" applyNumberFormat="1" applyFont="1" applyFill="1" applyBorder="1"/>
    <xf numFmtId="0" fontId="2" fillId="0" borderId="3" xfId="0" applyFont="1" applyFill="1" applyBorder="1"/>
    <xf numFmtId="0" fontId="0" fillId="0" borderId="0" xfId="0" applyFill="1"/>
    <xf numFmtId="0" fontId="2" fillId="30" borderId="3" xfId="0" applyFont="1" applyFill="1" applyBorder="1" applyAlignment="1">
      <alignment horizontal="center"/>
    </xf>
    <xf numFmtId="0" fontId="2" fillId="0" borderId="26" xfId="0" applyFont="1" applyBorder="1"/>
    <xf numFmtId="0" fontId="27" fillId="0" borderId="0" xfId="0" applyFont="1" applyFill="1" applyAlignment="1">
      <alignment horizontal="center"/>
    </xf>
    <xf numFmtId="0" fontId="2" fillId="31" borderId="5" xfId="0" applyFont="1" applyFill="1" applyBorder="1"/>
    <xf numFmtId="0" fontId="2" fillId="31" borderId="26" xfId="0" applyFont="1" applyFill="1" applyBorder="1"/>
    <xf numFmtId="0" fontId="2" fillId="0" borderId="5" xfId="0" applyFont="1" applyFill="1" applyBorder="1"/>
    <xf numFmtId="0" fontId="2" fillId="0" borderId="26" xfId="0" applyFont="1" applyFill="1" applyBorder="1"/>
    <xf numFmtId="0" fontId="3" fillId="0" borderId="0" xfId="0" applyFont="1" applyFill="1" applyAlignment="1">
      <alignment horizontal="center" vertical="center"/>
    </xf>
    <xf numFmtId="2" fontId="2" fillId="32" borderId="21" xfId="0" applyNumberFormat="1" applyFont="1" applyFill="1" applyBorder="1"/>
    <xf numFmtId="2" fontId="2" fillId="32" borderId="22" xfId="0" applyNumberFormat="1" applyFont="1" applyFill="1" applyBorder="1"/>
    <xf numFmtId="2" fontId="2" fillId="32" borderId="24" xfId="0" applyNumberFormat="1" applyFont="1" applyFill="1" applyBorder="1"/>
    <xf numFmtId="2" fontId="2" fillId="32" borderId="23" xfId="0" applyNumberFormat="1" applyFont="1" applyFill="1" applyBorder="1"/>
    <xf numFmtId="0" fontId="2" fillId="32" borderId="3" xfId="0" applyFont="1" applyFill="1" applyBorder="1"/>
    <xf numFmtId="0" fontId="3" fillId="32" borderId="25" xfId="0" applyFont="1" applyFill="1" applyBorder="1" applyAlignment="1">
      <alignment horizontal="center"/>
    </xf>
    <xf numFmtId="0" fontId="0" fillId="32" borderId="0" xfId="0" applyFill="1"/>
    <xf numFmtId="0" fontId="2" fillId="32" borderId="3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33" fillId="0" borderId="0" xfId="0" applyFont="1"/>
    <xf numFmtId="0" fontId="34" fillId="0" borderId="0" xfId="0" applyFont="1" applyAlignment="1">
      <alignment vertical="center"/>
    </xf>
    <xf numFmtId="0" fontId="3" fillId="33" borderId="41" xfId="0" applyFont="1" applyFill="1" applyBorder="1" applyAlignment="1">
      <alignment horizontal="right"/>
    </xf>
    <xf numFmtId="0" fontId="3" fillId="33" borderId="42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2" fontId="30" fillId="31" borderId="5" xfId="0" applyNumberFormat="1" applyFont="1" applyFill="1" applyBorder="1"/>
    <xf numFmtId="0" fontId="2" fillId="34" borderId="5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2" fontId="2" fillId="0" borderId="26" xfId="0" applyNumberFormat="1" applyFont="1" applyFill="1" applyBorder="1"/>
    <xf numFmtId="0" fontId="0" fillId="35" borderId="0" xfId="0" applyFill="1"/>
    <xf numFmtId="0" fontId="3" fillId="0" borderId="44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2" fillId="35" borderId="26" xfId="0" applyFont="1" applyFill="1" applyBorder="1"/>
    <xf numFmtId="0" fontId="3" fillId="35" borderId="18" xfId="0" applyFont="1" applyFill="1" applyBorder="1" applyAlignment="1">
      <alignment horizontal="center" vertical="center" textRotation="90"/>
    </xf>
    <xf numFmtId="0" fontId="0" fillId="0" borderId="0" xfId="0"/>
    <xf numFmtId="0" fontId="2" fillId="0" borderId="0" xfId="0" applyFont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2" fillId="0" borderId="0" xfId="0" applyFont="1" applyBorder="1"/>
    <xf numFmtId="0" fontId="0" fillId="0" borderId="0" xfId="0" applyFill="1"/>
    <xf numFmtId="0" fontId="3" fillId="0" borderId="4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31" borderId="5" xfId="0" applyFont="1" applyFill="1" applyBorder="1"/>
    <xf numFmtId="0" fontId="2" fillId="31" borderId="26" xfId="0" applyFont="1" applyFill="1" applyBorder="1"/>
    <xf numFmtId="0" fontId="2" fillId="31" borderId="6" xfId="0" applyFont="1" applyFill="1" applyBorder="1"/>
    <xf numFmtId="0" fontId="3" fillId="31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26" xfId="0" applyFont="1" applyFill="1" applyBorder="1"/>
    <xf numFmtId="0" fontId="2" fillId="0" borderId="6" xfId="0" applyFont="1" applyFill="1" applyBorder="1"/>
    <xf numFmtId="0" fontId="3" fillId="0" borderId="0" xfId="0" applyFont="1" applyFill="1" applyAlignment="1">
      <alignment horizontal="center" vertical="center"/>
    </xf>
    <xf numFmtId="0" fontId="3" fillId="3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32" fillId="0" borderId="31" xfId="0" applyFont="1" applyBorder="1" applyAlignment="1">
      <alignment horizontal="left" vertical="center" wrapText="1"/>
    </xf>
    <xf numFmtId="0" fontId="32" fillId="0" borderId="32" xfId="0" applyFont="1" applyBorder="1" applyAlignment="1">
      <alignment horizontal="left" vertical="center" wrapText="1"/>
    </xf>
    <xf numFmtId="0" fontId="32" fillId="0" borderId="39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36" fillId="0" borderId="0" xfId="0" applyFont="1" applyAlignment="1">
      <alignment horizontal="center"/>
    </xf>
    <xf numFmtId="0" fontId="31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2" fillId="0" borderId="31" xfId="0" applyFont="1" applyBorder="1" applyAlignment="1">
      <alignment vertical="center" wrapText="1"/>
    </xf>
    <xf numFmtId="0" fontId="32" fillId="0" borderId="32" xfId="0" applyFont="1" applyBorder="1" applyAlignment="1">
      <alignment vertical="center" wrapText="1"/>
    </xf>
    <xf numFmtId="0" fontId="32" fillId="0" borderId="39" xfId="0" applyFont="1" applyBorder="1" applyAlignment="1">
      <alignment vertical="center" wrapText="1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7"/>
    <cellStyle name="Note 2 3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SPs%20for%20Awarded%20Contracts/Evaluations%20-%20FPC/Evaluator%20Matrix%20RFQ730-17099%20CM@R%20University%20of%20Houston%20Garage%20No.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Summary"/>
    </sheetNames>
    <sheetDataSet>
      <sheetData sheetId="0">
        <row r="6">
          <cell r="A6" t="str">
            <v>RFQ730-17099 CM@R University of Houston Garage No. 5</v>
          </cell>
        </row>
        <row r="13">
          <cell r="E1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A2" sqref="A2"/>
    </sheetView>
  </sheetViews>
  <sheetFormatPr defaultRowHeight="12.75" x14ac:dyDescent="0.2"/>
  <cols>
    <col min="1" max="1" width="75.28515625" bestFit="1" customWidth="1"/>
  </cols>
  <sheetData>
    <row r="2" spans="1:5" ht="15.75" x14ac:dyDescent="0.2">
      <c r="A2" s="34" t="s">
        <v>48</v>
      </c>
    </row>
    <row r="3" spans="1:5" ht="13.5" thickBot="1" x14ac:dyDescent="0.25"/>
    <row r="4" spans="1:5" ht="26.25" customHeight="1" thickTop="1" x14ac:dyDescent="0.2">
      <c r="A4" s="4" t="s">
        <v>2</v>
      </c>
    </row>
    <row r="5" spans="1:5" s="1" customFormat="1" ht="15" x14ac:dyDescent="0.2">
      <c r="A5" s="19" t="s">
        <v>39</v>
      </c>
      <c r="B5" s="30">
        <v>1</v>
      </c>
      <c r="C5" s="24"/>
      <c r="D5" s="5"/>
      <c r="E5" s="5"/>
    </row>
    <row r="6" spans="1:5" ht="15" x14ac:dyDescent="0.2">
      <c r="A6" s="19" t="s">
        <v>17</v>
      </c>
      <c r="B6" s="29">
        <v>2</v>
      </c>
    </row>
    <row r="7" spans="1:5" ht="15" x14ac:dyDescent="0.2">
      <c r="A7" s="19" t="s">
        <v>40</v>
      </c>
      <c r="B7" s="30">
        <v>3</v>
      </c>
    </row>
    <row r="8" spans="1:5" ht="15" x14ac:dyDescent="0.2">
      <c r="A8" s="19" t="s">
        <v>41</v>
      </c>
      <c r="B8" s="29">
        <v>4</v>
      </c>
    </row>
    <row r="9" spans="1:5" ht="15" x14ac:dyDescent="0.2">
      <c r="A9" s="19" t="s">
        <v>42</v>
      </c>
      <c r="B9" s="30">
        <v>5</v>
      </c>
    </row>
    <row r="10" spans="1:5" ht="15" x14ac:dyDescent="0.2">
      <c r="A10" s="19" t="s">
        <v>15</v>
      </c>
      <c r="B10" s="29">
        <v>6</v>
      </c>
    </row>
    <row r="11" spans="1:5" ht="15" x14ac:dyDescent="0.2">
      <c r="A11" s="19" t="s">
        <v>43</v>
      </c>
      <c r="B11" s="30">
        <v>7</v>
      </c>
    </row>
    <row r="12" spans="1:5" ht="15" x14ac:dyDescent="0.2">
      <c r="A12" s="19" t="s">
        <v>44</v>
      </c>
      <c r="B12" s="43">
        <v>8</v>
      </c>
    </row>
    <row r="13" spans="1:5" ht="15" x14ac:dyDescent="0.2">
      <c r="A13" s="19" t="s">
        <v>45</v>
      </c>
      <c r="B13" s="30">
        <v>9</v>
      </c>
    </row>
    <row r="14" spans="1:5" ht="15" x14ac:dyDescent="0.2">
      <c r="A14" s="19" t="s">
        <v>16</v>
      </c>
      <c r="B14" s="43">
        <v>10</v>
      </c>
    </row>
    <row r="15" spans="1:5" ht="15" x14ac:dyDescent="0.2">
      <c r="A15" s="19" t="s">
        <v>46</v>
      </c>
      <c r="B15" s="30">
        <v>11</v>
      </c>
    </row>
    <row r="16" spans="1:5" ht="15" x14ac:dyDescent="0.2">
      <c r="A16" s="19" t="s">
        <v>47</v>
      </c>
      <c r="B16" s="43">
        <v>12</v>
      </c>
    </row>
    <row r="17" spans="1:2" ht="15" x14ac:dyDescent="0.2">
      <c r="A17" s="86" t="s">
        <v>60</v>
      </c>
      <c r="B17" s="30">
        <v>13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4"/>
  <sheetViews>
    <sheetView workbookViewId="0">
      <selection activeCell="F27" sqref="F27"/>
    </sheetView>
  </sheetViews>
  <sheetFormatPr defaultRowHeight="12.75" x14ac:dyDescent="0.2"/>
  <cols>
    <col min="1" max="1" width="42.140625" customWidth="1"/>
    <col min="9" max="9" width="9.140625" style="69"/>
  </cols>
  <sheetData>
    <row r="1" spans="1:11" ht="75" thickTop="1" thickBot="1" x14ac:dyDescent="0.25">
      <c r="A1" s="76" t="s">
        <v>4</v>
      </c>
      <c r="B1" s="77" t="s">
        <v>5</v>
      </c>
      <c r="C1" s="77" t="s">
        <v>6</v>
      </c>
      <c r="D1" s="77" t="s">
        <v>7</v>
      </c>
      <c r="E1" s="77" t="s">
        <v>9</v>
      </c>
      <c r="F1" s="77" t="s">
        <v>10</v>
      </c>
      <c r="G1" s="77" t="s">
        <v>11</v>
      </c>
      <c r="H1" s="77" t="s">
        <v>13</v>
      </c>
      <c r="I1" s="73" t="s">
        <v>14</v>
      </c>
      <c r="J1" s="80" t="s">
        <v>55</v>
      </c>
      <c r="K1" s="81"/>
    </row>
    <row r="2" spans="1:11" ht="16.5" thickTop="1" x14ac:dyDescent="0.2">
      <c r="A2" s="86" t="str">
        <f>Responses!A5</f>
        <v>Anslow Bryant</v>
      </c>
      <c r="B2" s="87">
        <v>0</v>
      </c>
      <c r="C2" s="87">
        <v>0</v>
      </c>
      <c r="D2" s="87">
        <v>0</v>
      </c>
      <c r="E2" s="87">
        <v>0</v>
      </c>
      <c r="F2" s="87">
        <v>0</v>
      </c>
      <c r="G2" s="88">
        <v>0</v>
      </c>
      <c r="H2" s="88">
        <v>0</v>
      </c>
      <c r="I2" s="72">
        <v>3.2</v>
      </c>
      <c r="J2" s="89">
        <v>3.2</v>
      </c>
      <c r="K2" s="90">
        <v>1</v>
      </c>
    </row>
    <row r="3" spans="1:11" ht="15.75" x14ac:dyDescent="0.2">
      <c r="A3" s="86" t="str">
        <f>Responses!A6</f>
        <v>Bartlett Cocke General Contractors, LLC</v>
      </c>
      <c r="B3" s="82">
        <v>0</v>
      </c>
      <c r="C3" s="82">
        <v>0</v>
      </c>
      <c r="D3" s="82">
        <v>0</v>
      </c>
      <c r="E3" s="82">
        <v>0</v>
      </c>
      <c r="F3" s="82">
        <v>0</v>
      </c>
      <c r="G3" s="83">
        <v>0</v>
      </c>
      <c r="H3" s="83">
        <v>0</v>
      </c>
      <c r="I3" s="72">
        <v>10</v>
      </c>
      <c r="J3" s="84">
        <v>10</v>
      </c>
      <c r="K3" s="85">
        <v>2</v>
      </c>
    </row>
    <row r="4" spans="1:11" ht="15.75" x14ac:dyDescent="0.2">
      <c r="A4" s="86" t="str">
        <f>Responses!A7</f>
        <v>E.E. Reed Construction, LP</v>
      </c>
      <c r="B4" s="87">
        <v>0</v>
      </c>
      <c r="C4" s="87">
        <v>0</v>
      </c>
      <c r="D4" s="87">
        <v>0</v>
      </c>
      <c r="E4" s="87">
        <v>0</v>
      </c>
      <c r="F4" s="87">
        <v>0</v>
      </c>
      <c r="G4" s="88">
        <v>0</v>
      </c>
      <c r="H4" s="88">
        <v>0</v>
      </c>
      <c r="I4" s="72">
        <v>10</v>
      </c>
      <c r="J4" s="89">
        <v>10</v>
      </c>
      <c r="K4" s="90">
        <v>3</v>
      </c>
    </row>
    <row r="5" spans="1:11" ht="15.75" x14ac:dyDescent="0.2">
      <c r="A5" s="86" t="str">
        <f>Responses!A8</f>
        <v>Flintco - Astatus</v>
      </c>
      <c r="B5" s="82">
        <v>0</v>
      </c>
      <c r="C5" s="82">
        <v>0</v>
      </c>
      <c r="D5" s="82">
        <v>0</v>
      </c>
      <c r="E5" s="82">
        <v>0</v>
      </c>
      <c r="F5" s="82">
        <v>0</v>
      </c>
      <c r="G5" s="83">
        <v>0</v>
      </c>
      <c r="H5" s="83">
        <v>0</v>
      </c>
      <c r="I5" s="72">
        <v>10</v>
      </c>
      <c r="J5" s="84">
        <v>10</v>
      </c>
      <c r="K5" s="85">
        <v>4</v>
      </c>
    </row>
    <row r="6" spans="1:11" ht="15.75" x14ac:dyDescent="0.2">
      <c r="A6" s="86" t="str">
        <f>Responses!A9</f>
        <v>Hoar Construction, LLC</v>
      </c>
      <c r="B6" s="87">
        <v>0</v>
      </c>
      <c r="C6" s="87">
        <v>0</v>
      </c>
      <c r="D6" s="87">
        <v>0</v>
      </c>
      <c r="E6" s="87">
        <v>0</v>
      </c>
      <c r="F6" s="87">
        <v>0</v>
      </c>
      <c r="G6" s="88">
        <v>0</v>
      </c>
      <c r="H6" s="88">
        <v>0</v>
      </c>
      <c r="I6" s="72">
        <v>6.4</v>
      </c>
      <c r="J6" s="89">
        <v>6.4</v>
      </c>
      <c r="K6" s="90">
        <v>5</v>
      </c>
    </row>
    <row r="7" spans="1:11" ht="15.75" x14ac:dyDescent="0.2">
      <c r="A7" s="86" t="str">
        <f>Responses!A10</f>
        <v>J.T. Vaughn Construction, LLC</v>
      </c>
      <c r="B7" s="82">
        <v>0</v>
      </c>
      <c r="C7" s="82">
        <v>0</v>
      </c>
      <c r="D7" s="82">
        <v>0</v>
      </c>
      <c r="E7" s="82">
        <v>0</v>
      </c>
      <c r="F7" s="82">
        <v>0</v>
      </c>
      <c r="G7" s="83">
        <v>0</v>
      </c>
      <c r="H7" s="83">
        <v>0</v>
      </c>
      <c r="I7" s="72">
        <v>5.8</v>
      </c>
      <c r="J7" s="84">
        <v>5.8</v>
      </c>
      <c r="K7" s="85">
        <v>6</v>
      </c>
    </row>
    <row r="8" spans="1:11" ht="15.75" x14ac:dyDescent="0.2">
      <c r="A8" s="86" t="str">
        <f>Responses!A11</f>
        <v>McCarthy Building Companies, Inc.</v>
      </c>
      <c r="B8" s="87">
        <v>0</v>
      </c>
      <c r="C8" s="87">
        <v>0</v>
      </c>
      <c r="D8" s="87">
        <v>0</v>
      </c>
      <c r="E8" s="87">
        <v>0</v>
      </c>
      <c r="F8" s="87">
        <v>0</v>
      </c>
      <c r="G8" s="88">
        <v>0</v>
      </c>
      <c r="H8" s="88">
        <v>0</v>
      </c>
      <c r="I8" s="72">
        <v>10</v>
      </c>
      <c r="J8" s="89">
        <v>10</v>
      </c>
      <c r="K8" s="90">
        <v>7</v>
      </c>
    </row>
    <row r="9" spans="1:11" ht="15.75" x14ac:dyDescent="0.2">
      <c r="A9" s="86" t="str">
        <f>Responses!A12</f>
        <v>Morganti Texas, Inc.</v>
      </c>
      <c r="B9" s="82">
        <v>0</v>
      </c>
      <c r="C9" s="82">
        <v>0</v>
      </c>
      <c r="D9" s="82">
        <v>0</v>
      </c>
      <c r="E9" s="82">
        <v>0</v>
      </c>
      <c r="F9" s="82">
        <v>0</v>
      </c>
      <c r="G9" s="83">
        <v>0</v>
      </c>
      <c r="H9" s="83">
        <v>0</v>
      </c>
      <c r="I9" s="72">
        <v>4.8</v>
      </c>
      <c r="J9" s="84">
        <v>4.8</v>
      </c>
      <c r="K9" s="85">
        <v>8</v>
      </c>
    </row>
    <row r="10" spans="1:11" ht="15.75" x14ac:dyDescent="0.2">
      <c r="A10" s="86" t="str">
        <f>Responses!A13</f>
        <v>Pepper-Lawson Construction, LP</v>
      </c>
      <c r="B10" s="87">
        <v>0</v>
      </c>
      <c r="C10" s="87">
        <v>0</v>
      </c>
      <c r="D10" s="87">
        <v>0</v>
      </c>
      <c r="E10" s="87">
        <v>0</v>
      </c>
      <c r="F10" s="87">
        <v>0</v>
      </c>
      <c r="G10" s="88">
        <v>0</v>
      </c>
      <c r="H10" s="88">
        <v>0</v>
      </c>
      <c r="I10" s="72">
        <v>5.2</v>
      </c>
      <c r="J10" s="89">
        <v>5.2</v>
      </c>
      <c r="K10" s="90">
        <v>9</v>
      </c>
    </row>
    <row r="11" spans="1:11" ht="15.75" x14ac:dyDescent="0.2">
      <c r="A11" s="86" t="str">
        <f>Responses!A14</f>
        <v>Tellepsen Builders, LP</v>
      </c>
      <c r="B11" s="82">
        <v>0</v>
      </c>
      <c r="C11" s="82">
        <v>0</v>
      </c>
      <c r="D11" s="82">
        <v>0</v>
      </c>
      <c r="E11" s="82">
        <v>0</v>
      </c>
      <c r="F11" s="82">
        <v>0</v>
      </c>
      <c r="G11" s="83">
        <v>0</v>
      </c>
      <c r="H11" s="83">
        <v>0</v>
      </c>
      <c r="I11" s="72">
        <v>5.2</v>
      </c>
      <c r="J11" s="84">
        <v>5.2</v>
      </c>
      <c r="K11" s="85">
        <v>10</v>
      </c>
    </row>
    <row r="12" spans="1:11" ht="15.75" x14ac:dyDescent="0.2">
      <c r="A12" s="86" t="str">
        <f>Responses!A15</f>
        <v>Turner Construction Company</v>
      </c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8">
        <v>0</v>
      </c>
      <c r="H12" s="88">
        <v>0</v>
      </c>
      <c r="I12" s="72">
        <v>7.2</v>
      </c>
      <c r="J12" s="89">
        <v>7.2</v>
      </c>
      <c r="K12" s="90">
        <v>11</v>
      </c>
    </row>
    <row r="13" spans="1:11" ht="15.75" x14ac:dyDescent="0.2">
      <c r="A13" s="86" t="str">
        <f>Responses!A16</f>
        <v>D.E. Harvey Buliders, Inc.</v>
      </c>
      <c r="B13" s="82">
        <v>0</v>
      </c>
      <c r="C13" s="82">
        <v>0</v>
      </c>
      <c r="D13" s="82">
        <v>0</v>
      </c>
      <c r="E13" s="82">
        <v>0</v>
      </c>
      <c r="F13" s="82">
        <v>0</v>
      </c>
      <c r="G13" s="83">
        <v>0</v>
      </c>
      <c r="H13" s="83">
        <v>0</v>
      </c>
      <c r="I13" s="72">
        <v>5.2</v>
      </c>
      <c r="J13" s="84">
        <v>5.2</v>
      </c>
      <c r="K13" s="85">
        <v>12</v>
      </c>
    </row>
    <row r="14" spans="1:11" ht="15.75" x14ac:dyDescent="0.2">
      <c r="A14" s="86" t="str">
        <f>Responses!A17</f>
        <v>Austin Commercial</v>
      </c>
      <c r="B14" s="87">
        <v>0</v>
      </c>
      <c r="C14" s="87">
        <v>0</v>
      </c>
      <c r="D14" s="87">
        <v>0</v>
      </c>
      <c r="E14" s="87">
        <v>0</v>
      </c>
      <c r="F14" s="87">
        <v>0</v>
      </c>
      <c r="G14" s="88">
        <v>0</v>
      </c>
      <c r="H14" s="88">
        <v>0</v>
      </c>
      <c r="I14" s="72">
        <v>5.2</v>
      </c>
      <c r="J14" s="89">
        <v>5.2</v>
      </c>
      <c r="K14" s="90">
        <v>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16" workbookViewId="0">
      <selection activeCell="A28" sqref="A28"/>
    </sheetView>
  </sheetViews>
  <sheetFormatPr defaultRowHeight="12.75" x14ac:dyDescent="0.2"/>
  <cols>
    <col min="1" max="1" width="44" bestFit="1" customWidth="1"/>
    <col min="2" max="2" width="8.140625" customWidth="1"/>
    <col min="3" max="3" width="7" bestFit="1" customWidth="1"/>
    <col min="4" max="4" width="8.28515625" bestFit="1" customWidth="1"/>
    <col min="5" max="5" width="7" bestFit="1" customWidth="1"/>
    <col min="6" max="6" width="7.5703125" customWidth="1"/>
    <col min="7" max="7" width="7" style="14" customWidth="1"/>
    <col min="8" max="8" width="9.140625" style="14" customWidth="1"/>
    <col min="9" max="9" width="17.5703125" bestFit="1" customWidth="1"/>
    <col min="10" max="10" width="10.42578125" bestFit="1" customWidth="1"/>
  </cols>
  <sheetData>
    <row r="1" spans="1:11" ht="15.75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1" x14ac:dyDescent="0.2">
      <c r="A2" s="94" t="str">
        <f>Responses!A2</f>
        <v>RFQ730-17099 CM@R University of Houston Garage No. 5</v>
      </c>
      <c r="B2" s="95"/>
      <c r="C2" s="95"/>
      <c r="D2" s="95"/>
      <c r="E2" s="95"/>
      <c r="F2" s="95"/>
      <c r="G2" s="95"/>
      <c r="H2" s="95"/>
      <c r="I2" s="95"/>
      <c r="J2" s="95"/>
    </row>
    <row r="3" spans="1:11" ht="15.75" thickBot="1" x14ac:dyDescent="0.25">
      <c r="A3" s="15"/>
      <c r="B3" s="15"/>
      <c r="C3" s="15"/>
      <c r="D3" s="15"/>
      <c r="E3" s="15"/>
      <c r="F3" s="15"/>
      <c r="G3" s="15"/>
      <c r="H3" s="15"/>
      <c r="I3" s="20"/>
      <c r="J3" s="20"/>
    </row>
    <row r="4" spans="1:11" ht="131.25" customHeight="1" thickBot="1" x14ac:dyDescent="0.25">
      <c r="A4" s="3" t="s">
        <v>2</v>
      </c>
      <c r="B4" s="12" t="s">
        <v>61</v>
      </c>
      <c r="C4" s="12" t="s">
        <v>62</v>
      </c>
      <c r="D4" s="12" t="s">
        <v>63</v>
      </c>
      <c r="E4" s="12" t="s">
        <v>64</v>
      </c>
      <c r="F4" s="12" t="s">
        <v>65</v>
      </c>
      <c r="G4" s="12" t="s">
        <v>66</v>
      </c>
      <c r="H4" s="12" t="s">
        <v>67</v>
      </c>
      <c r="I4" s="13" t="s">
        <v>3</v>
      </c>
      <c r="J4" s="2" t="s">
        <v>1</v>
      </c>
    </row>
    <row r="5" spans="1:11" s="40" customFormat="1" ht="20.25" customHeight="1" x14ac:dyDescent="0.2">
      <c r="A5" s="19" t="str">
        <f>Responses!A5</f>
        <v>Anslow Bryant</v>
      </c>
      <c r="B5" s="35">
        <f>'1'!K5</f>
        <v>77.2</v>
      </c>
      <c r="C5" s="36">
        <f>'2'!K5</f>
        <v>61.7</v>
      </c>
      <c r="D5" s="36">
        <f>'3'!K5</f>
        <v>90.2</v>
      </c>
      <c r="E5" s="36">
        <f>'4'!K5</f>
        <v>58.75</v>
      </c>
      <c r="F5" s="36">
        <f>'5'!K5</f>
        <v>61.2</v>
      </c>
      <c r="G5" s="37">
        <f>'6'!K5</f>
        <v>89.55</v>
      </c>
      <c r="H5" s="37">
        <f>'7'!K5</f>
        <v>61.7</v>
      </c>
      <c r="I5" s="38">
        <f t="shared" ref="I5:I16" si="0">AVERAGE(B5:H5)</f>
        <v>71.471428571428575</v>
      </c>
      <c r="J5" s="39">
        <f>RANK(I5,$I$5:$I$17,0)</f>
        <v>12</v>
      </c>
      <c r="K5" s="48">
        <v>1</v>
      </c>
    </row>
    <row r="6" spans="1:11" s="55" customFormat="1" ht="24" customHeight="1" x14ac:dyDescent="0.25">
      <c r="A6" s="56" t="str">
        <f>Responses!A6</f>
        <v>Bartlett Cocke General Contractors, LLC</v>
      </c>
      <c r="B6" s="49">
        <f>'1'!K6</f>
        <v>80</v>
      </c>
      <c r="C6" s="50">
        <f>'2'!K6</f>
        <v>71.5</v>
      </c>
      <c r="D6" s="50">
        <f>'3'!K6</f>
        <v>90.8</v>
      </c>
      <c r="E6" s="50">
        <f>'4'!K6</f>
        <v>64</v>
      </c>
      <c r="F6" s="50">
        <f>'5'!K6</f>
        <v>63.5</v>
      </c>
      <c r="G6" s="51">
        <f>'6'!K6</f>
        <v>96.1</v>
      </c>
      <c r="H6" s="51">
        <f>'7'!K6</f>
        <v>75</v>
      </c>
      <c r="I6" s="52">
        <f t="shared" si="0"/>
        <v>77.271428571428572</v>
      </c>
      <c r="J6" s="53">
        <f t="shared" ref="J6:J17" si="1">RANK(I6,$I$5:$I$17,0)</f>
        <v>3</v>
      </c>
      <c r="K6" s="54">
        <v>2</v>
      </c>
    </row>
    <row r="7" spans="1:11" s="55" customFormat="1" ht="30.75" customHeight="1" x14ac:dyDescent="0.25">
      <c r="A7" s="56" t="str">
        <f>Responses!A7</f>
        <v>E.E. Reed Construction, LP</v>
      </c>
      <c r="B7" s="49">
        <f>'1'!K7</f>
        <v>90</v>
      </c>
      <c r="C7" s="50">
        <f>'2'!K7</f>
        <v>68.25</v>
      </c>
      <c r="D7" s="50">
        <f>'3'!K7</f>
        <v>90.5</v>
      </c>
      <c r="E7" s="50">
        <f>'4'!K7</f>
        <v>67.75</v>
      </c>
      <c r="F7" s="50">
        <f>'5'!K7</f>
        <v>66.5</v>
      </c>
      <c r="G7" s="51">
        <f>'6'!K7</f>
        <v>96.3</v>
      </c>
      <c r="H7" s="51">
        <f>'7'!K7</f>
        <v>70</v>
      </c>
      <c r="I7" s="52">
        <f t="shared" si="0"/>
        <v>78.471428571428561</v>
      </c>
      <c r="J7" s="53">
        <f t="shared" si="1"/>
        <v>1</v>
      </c>
      <c r="K7" s="54">
        <v>3</v>
      </c>
    </row>
    <row r="8" spans="1:11" s="55" customFormat="1" ht="30.75" customHeight="1" x14ac:dyDescent="0.25">
      <c r="A8" s="56" t="str">
        <f>Responses!A8</f>
        <v>Flintco - Astatus</v>
      </c>
      <c r="B8" s="49">
        <f>'1'!K8</f>
        <v>91</v>
      </c>
      <c r="C8" s="50">
        <f>'2'!K8</f>
        <v>71.5</v>
      </c>
      <c r="D8" s="50">
        <f>'3'!K8</f>
        <v>88</v>
      </c>
      <c r="E8" s="50">
        <f>'4'!K8</f>
        <v>64.5</v>
      </c>
      <c r="F8" s="50">
        <f>'5'!K8</f>
        <v>63</v>
      </c>
      <c r="G8" s="51">
        <f>'6'!K8</f>
        <v>96.000000000000014</v>
      </c>
      <c r="H8" s="51">
        <f>'7'!K8</f>
        <v>69.099999999999994</v>
      </c>
      <c r="I8" s="52">
        <f t="shared" si="0"/>
        <v>77.585714285714289</v>
      </c>
      <c r="J8" s="53">
        <f t="shared" si="1"/>
        <v>2</v>
      </c>
      <c r="K8" s="54">
        <v>4</v>
      </c>
    </row>
    <row r="9" spans="1:11" s="40" customFormat="1" ht="27" customHeight="1" x14ac:dyDescent="0.25">
      <c r="A9" s="19" t="str">
        <f>Responses!A9</f>
        <v>Hoar Construction, LLC</v>
      </c>
      <c r="B9" s="35">
        <f>'1'!K9</f>
        <v>84.9</v>
      </c>
      <c r="C9" s="36">
        <f>'2'!K9</f>
        <v>63.9</v>
      </c>
      <c r="D9" s="36">
        <f>'3'!K9</f>
        <v>93</v>
      </c>
      <c r="E9" s="36">
        <f>'4'!K9</f>
        <v>60.9</v>
      </c>
      <c r="F9" s="36">
        <f>'5'!K9</f>
        <v>60.9</v>
      </c>
      <c r="G9" s="37">
        <f>'6'!K9</f>
        <v>93.35</v>
      </c>
      <c r="H9" s="37">
        <f>'7'!K9</f>
        <v>65.300000000000011</v>
      </c>
      <c r="I9" s="38">
        <f t="shared" si="0"/>
        <v>74.607142857142861</v>
      </c>
      <c r="J9" s="39">
        <f t="shared" si="1"/>
        <v>8</v>
      </c>
      <c r="K9" s="31">
        <v>5</v>
      </c>
    </row>
    <row r="10" spans="1:11" s="55" customFormat="1" ht="33" customHeight="1" x14ac:dyDescent="0.25">
      <c r="A10" s="56" t="str">
        <f>Responses!A10</f>
        <v>J.T. Vaughn Construction, LLC</v>
      </c>
      <c r="B10" s="49">
        <f>'1'!K10</f>
        <v>84.8</v>
      </c>
      <c r="C10" s="50">
        <f>'2'!K10</f>
        <v>67.55</v>
      </c>
      <c r="D10" s="50">
        <f>'3'!K10</f>
        <v>92.799999999999983</v>
      </c>
      <c r="E10" s="50">
        <f>'4'!K10</f>
        <v>65.8</v>
      </c>
      <c r="F10" s="50">
        <f>'5'!K10</f>
        <v>62.3</v>
      </c>
      <c r="G10" s="51">
        <f>'6'!K10</f>
        <v>92.449999999999989</v>
      </c>
      <c r="H10" s="51">
        <f>'7'!K10</f>
        <v>72.8</v>
      </c>
      <c r="I10" s="52">
        <f t="shared" si="0"/>
        <v>76.928571428571431</v>
      </c>
      <c r="J10" s="53">
        <f t="shared" si="1"/>
        <v>4</v>
      </c>
      <c r="K10" s="54">
        <v>6</v>
      </c>
    </row>
    <row r="11" spans="1:11" s="55" customFormat="1" ht="27" customHeight="1" x14ac:dyDescent="0.25">
      <c r="A11" s="56" t="str">
        <f>Responses!A11</f>
        <v>McCarthy Building Companies, Inc.</v>
      </c>
      <c r="B11" s="49">
        <f>'1'!K11</f>
        <v>80.5</v>
      </c>
      <c r="C11" s="50">
        <f>'2'!K11</f>
        <v>68</v>
      </c>
      <c r="D11" s="50">
        <f>'3'!K11</f>
        <v>97</v>
      </c>
      <c r="E11" s="50">
        <f>'4'!K11</f>
        <v>68.599999999999994</v>
      </c>
      <c r="F11" s="50">
        <f>'5'!K11</f>
        <v>61</v>
      </c>
      <c r="G11" s="51">
        <f>'6'!K11</f>
        <v>95.249999999999986</v>
      </c>
      <c r="H11" s="51">
        <f>'7'!K11</f>
        <v>67.699999999999989</v>
      </c>
      <c r="I11" s="52">
        <f t="shared" si="0"/>
        <v>76.864285714285714</v>
      </c>
      <c r="J11" s="53">
        <f t="shared" si="1"/>
        <v>5</v>
      </c>
      <c r="K11" s="54">
        <v>7</v>
      </c>
    </row>
    <row r="12" spans="1:11" s="40" customFormat="1" ht="21" customHeight="1" x14ac:dyDescent="0.25">
      <c r="A12" s="19" t="str">
        <f>Responses!A12</f>
        <v>Morganti Texas, Inc.</v>
      </c>
      <c r="B12" s="35">
        <f>'1'!K12</f>
        <v>79.3</v>
      </c>
      <c r="C12" s="36">
        <f>'2'!K12</f>
        <v>64.3</v>
      </c>
      <c r="D12" s="36">
        <f>'3'!K12</f>
        <v>88.7</v>
      </c>
      <c r="E12" s="36">
        <f>'4'!K12</f>
        <v>61.3</v>
      </c>
      <c r="F12" s="36">
        <f>'5'!K12</f>
        <v>55.8</v>
      </c>
      <c r="G12" s="37">
        <f>'6'!K12</f>
        <v>91.499999999999986</v>
      </c>
      <c r="H12" s="37">
        <f>'7'!K12</f>
        <v>63.4</v>
      </c>
      <c r="I12" s="38">
        <f t="shared" si="0"/>
        <v>72.042857142857144</v>
      </c>
      <c r="J12" s="39">
        <f t="shared" si="1"/>
        <v>11</v>
      </c>
      <c r="K12" s="31">
        <v>8</v>
      </c>
    </row>
    <row r="13" spans="1:11" s="40" customFormat="1" ht="27.75" customHeight="1" x14ac:dyDescent="0.25">
      <c r="A13" s="19" t="str">
        <f>Responses!A13</f>
        <v>Pepper-Lawson Construction, LP</v>
      </c>
      <c r="B13" s="35">
        <f>'1'!K13</f>
        <v>78.7</v>
      </c>
      <c r="C13" s="36">
        <f>'2'!K13</f>
        <v>62.45</v>
      </c>
      <c r="D13" s="36">
        <f>'3'!K13</f>
        <v>92.2</v>
      </c>
      <c r="E13" s="36">
        <f>'4'!K13</f>
        <v>59.2</v>
      </c>
      <c r="F13" s="36">
        <f>'5'!K13</f>
        <v>58.2</v>
      </c>
      <c r="G13" s="37">
        <f>'6'!K13</f>
        <v>91.15</v>
      </c>
      <c r="H13" s="37">
        <f>'7'!K13</f>
        <v>62.95</v>
      </c>
      <c r="I13" s="38">
        <f t="shared" si="0"/>
        <v>72.121428571428567</v>
      </c>
      <c r="J13" s="39">
        <f t="shared" si="1"/>
        <v>10</v>
      </c>
      <c r="K13" s="31">
        <v>9</v>
      </c>
    </row>
    <row r="14" spans="1:11" s="40" customFormat="1" ht="33.75" customHeight="1" x14ac:dyDescent="0.25">
      <c r="A14" s="19" t="str">
        <f>Responses!A14</f>
        <v>Tellepsen Builders, LP</v>
      </c>
      <c r="B14" s="35">
        <f>'1'!K14</f>
        <v>87.7</v>
      </c>
      <c r="C14" s="36">
        <f>'2'!K14</f>
        <v>64.7</v>
      </c>
      <c r="D14" s="36">
        <f>'3'!K14</f>
        <v>94.8</v>
      </c>
      <c r="E14" s="36">
        <f>'4'!K14</f>
        <v>63.95</v>
      </c>
      <c r="F14" s="36">
        <f>'5'!K14</f>
        <v>63.7</v>
      </c>
      <c r="G14" s="37">
        <f>'6'!K14</f>
        <v>91.8</v>
      </c>
      <c r="H14" s="37">
        <f>'7'!K14</f>
        <v>68.7</v>
      </c>
      <c r="I14" s="38">
        <f t="shared" si="0"/>
        <v>76.478571428571428</v>
      </c>
      <c r="J14" s="39">
        <f t="shared" si="1"/>
        <v>6</v>
      </c>
      <c r="K14" s="31">
        <v>10</v>
      </c>
    </row>
    <row r="15" spans="1:11" s="40" customFormat="1" ht="25.5" customHeight="1" x14ac:dyDescent="0.25">
      <c r="A15" s="19" t="str">
        <f>Responses!A15</f>
        <v>Turner Construction Company</v>
      </c>
      <c r="B15" s="35">
        <f>'1'!K15</f>
        <v>83.2</v>
      </c>
      <c r="C15" s="36">
        <f>'2'!K15</f>
        <v>66.7</v>
      </c>
      <c r="D15" s="36">
        <f>'3'!K15</f>
        <v>95.899999999999991</v>
      </c>
      <c r="E15" s="36">
        <f>'4'!K15</f>
        <v>64.3</v>
      </c>
      <c r="F15" s="36">
        <f>'5'!K15</f>
        <v>62.2</v>
      </c>
      <c r="G15" s="37">
        <f>'6'!K15</f>
        <v>94.7</v>
      </c>
      <c r="H15" s="37">
        <f>'7'!K15</f>
        <v>67.45</v>
      </c>
      <c r="I15" s="38">
        <f t="shared" si="0"/>
        <v>76.350000000000009</v>
      </c>
      <c r="J15" s="39">
        <f t="shared" si="1"/>
        <v>7</v>
      </c>
      <c r="K15" s="31">
        <v>11</v>
      </c>
    </row>
    <row r="16" spans="1:11" s="40" customFormat="1" ht="26.25" customHeight="1" x14ac:dyDescent="0.25">
      <c r="A16" s="19" t="str">
        <f>Responses!A16</f>
        <v>D.E. Harvey Buliders, Inc.</v>
      </c>
      <c r="B16" s="35">
        <f>'1'!K16</f>
        <v>81.7</v>
      </c>
      <c r="C16" s="36">
        <f>'2'!K16</f>
        <v>62.7</v>
      </c>
      <c r="D16" s="36">
        <f>'3'!K16</f>
        <v>89.2</v>
      </c>
      <c r="E16" s="36">
        <f>'4'!K16</f>
        <v>62.95</v>
      </c>
      <c r="F16" s="36">
        <f>'5'!K16</f>
        <v>56.2</v>
      </c>
      <c r="G16" s="37">
        <f>'6'!K16</f>
        <v>93.199999999999989</v>
      </c>
      <c r="H16" s="37">
        <f>'7'!K16</f>
        <v>62.7</v>
      </c>
      <c r="I16" s="38">
        <f t="shared" si="0"/>
        <v>72.664285714285711</v>
      </c>
      <c r="J16" s="39">
        <f t="shared" si="1"/>
        <v>9</v>
      </c>
      <c r="K16" s="31">
        <v>12</v>
      </c>
    </row>
    <row r="17" spans="1:11" s="40" customFormat="1" ht="15.75" x14ac:dyDescent="0.25">
      <c r="A17" s="86" t="str">
        <f>Responses!A17</f>
        <v>Austin Commercial</v>
      </c>
      <c r="B17" s="35">
        <f>'1'!K17</f>
        <v>82.2</v>
      </c>
      <c r="C17" s="36">
        <f>'2'!K17</f>
        <v>64.7</v>
      </c>
      <c r="D17" s="36">
        <f>'3'!K17</f>
        <v>93.899999999999991</v>
      </c>
      <c r="E17" s="36">
        <f>'4'!K17</f>
        <v>59.95</v>
      </c>
      <c r="F17" s="36">
        <f>'5'!K17</f>
        <v>66.2</v>
      </c>
      <c r="G17" s="37">
        <f>'6'!K17</f>
        <v>64.45</v>
      </c>
      <c r="H17" s="37">
        <f>'7'!K17</f>
        <v>62.500000000000007</v>
      </c>
      <c r="I17" s="38">
        <f t="shared" ref="I17" si="2">AVERAGE(B17:H17)</f>
        <v>70.55714285714285</v>
      </c>
      <c r="J17" s="39">
        <f t="shared" si="1"/>
        <v>13</v>
      </c>
      <c r="K17" s="31">
        <v>13</v>
      </c>
    </row>
    <row r="18" spans="1:11" s="79" customFormat="1" x14ac:dyDescent="0.2"/>
    <row r="19" spans="1:11" s="79" customFormat="1" x14ac:dyDescent="0.2"/>
    <row r="20" spans="1:11" s="40" customFormat="1" x14ac:dyDescent="0.2"/>
    <row r="21" spans="1:11" s="40" customFormat="1" ht="15" x14ac:dyDescent="0.2">
      <c r="A21" s="21" t="s">
        <v>68</v>
      </c>
    </row>
    <row r="22" spans="1:11" s="40" customFormat="1" x14ac:dyDescent="0.2"/>
    <row r="23" spans="1:11" ht="15" x14ac:dyDescent="0.2">
      <c r="A23" s="21" t="s">
        <v>69</v>
      </c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16" workbookViewId="0">
      <selection activeCell="B4" sqref="B4:E4"/>
    </sheetView>
  </sheetViews>
  <sheetFormatPr defaultRowHeight="12.75" x14ac:dyDescent="0.2"/>
  <cols>
    <col min="1" max="1" width="27.7109375" customWidth="1"/>
    <col min="5" max="5" width="31" customWidth="1"/>
  </cols>
  <sheetData>
    <row r="1" spans="1:10" ht="15.75" x14ac:dyDescent="0.25">
      <c r="A1" s="92" t="s">
        <v>49</v>
      </c>
      <c r="B1" s="92"/>
      <c r="C1" s="92"/>
      <c r="D1" s="92"/>
      <c r="E1" s="92"/>
      <c r="F1" s="92"/>
      <c r="G1" s="92"/>
      <c r="H1" s="92"/>
      <c r="I1" s="15"/>
      <c r="J1" s="15"/>
    </row>
    <row r="2" spans="1:10" ht="15.75" x14ac:dyDescent="0.25">
      <c r="A2" s="114" t="str">
        <f>[1]Cover!$A$6</f>
        <v>RFQ730-17099 CM@R University of Houston Garage No. 5</v>
      </c>
      <c r="B2" s="92"/>
      <c r="C2" s="92"/>
      <c r="D2" s="92"/>
      <c r="E2" s="92"/>
      <c r="F2" s="92"/>
      <c r="G2" s="92"/>
      <c r="H2" s="92"/>
      <c r="I2" s="15"/>
      <c r="J2" s="15"/>
    </row>
    <row r="3" spans="1:10" ht="15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6.5" thickBot="1" x14ac:dyDescent="0.3">
      <c r="A4" s="15" t="s">
        <v>18</v>
      </c>
      <c r="B4" s="115"/>
      <c r="C4" s="115"/>
      <c r="D4" s="115"/>
      <c r="E4" s="115"/>
      <c r="F4" s="15"/>
      <c r="G4" s="15"/>
      <c r="H4" s="15"/>
      <c r="I4" s="15"/>
      <c r="J4" s="15"/>
    </row>
    <row r="5" spans="1:10" ht="1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ht="15.75" thickBot="1" x14ac:dyDescent="0.25">
      <c r="A6" s="15" t="s">
        <v>19</v>
      </c>
      <c r="B6" s="116">
        <f>[1]Cover!$E$13</f>
        <v>0</v>
      </c>
      <c r="C6" s="116"/>
      <c r="D6" s="116"/>
      <c r="E6" s="116"/>
      <c r="F6" s="15"/>
      <c r="G6" s="15"/>
      <c r="H6" s="15"/>
      <c r="I6" s="15"/>
      <c r="J6" s="15"/>
    </row>
    <row r="7" spans="1:10" ht="1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ht="15" customHeight="1" x14ac:dyDescent="0.2">
      <c r="A8" s="97" t="s">
        <v>20</v>
      </c>
      <c r="B8" s="97"/>
      <c r="C8" s="97"/>
      <c r="D8" s="97"/>
      <c r="E8" s="97"/>
      <c r="F8" s="97"/>
      <c r="G8" s="97"/>
      <c r="H8" s="97"/>
      <c r="I8" s="15"/>
      <c r="J8" s="15"/>
    </row>
    <row r="9" spans="1:10" ht="15" customHeight="1" x14ac:dyDescent="0.2">
      <c r="A9" s="97"/>
      <c r="B9" s="97"/>
      <c r="C9" s="97"/>
      <c r="D9" s="97"/>
      <c r="E9" s="97"/>
      <c r="F9" s="97"/>
      <c r="G9" s="97"/>
      <c r="H9" s="97"/>
      <c r="I9" s="15"/>
      <c r="J9" s="15"/>
    </row>
    <row r="10" spans="1:10" ht="15.75" thickBo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 ht="16.5" thickTop="1" x14ac:dyDescent="0.25">
      <c r="A11" s="108" t="s">
        <v>21</v>
      </c>
      <c r="B11" s="109"/>
      <c r="C11" s="109"/>
      <c r="D11" s="109"/>
      <c r="E11" s="110"/>
      <c r="F11" s="15"/>
      <c r="G11" s="15"/>
      <c r="H11" s="15"/>
      <c r="I11" s="15"/>
      <c r="J11" s="15"/>
    </row>
    <row r="12" spans="1:10" ht="15" customHeight="1" x14ac:dyDescent="0.2">
      <c r="A12" s="111" t="s">
        <v>22</v>
      </c>
      <c r="B12" s="112"/>
      <c r="C12" s="112"/>
      <c r="D12" s="112"/>
      <c r="E12" s="113"/>
      <c r="F12" s="15"/>
      <c r="G12" s="15"/>
      <c r="H12" s="15"/>
      <c r="I12" s="15"/>
      <c r="J12" s="15"/>
    </row>
    <row r="13" spans="1:10" ht="15" x14ac:dyDescent="0.2">
      <c r="A13" s="98" t="s">
        <v>23</v>
      </c>
      <c r="B13" s="99"/>
      <c r="C13" s="99"/>
      <c r="D13" s="99"/>
      <c r="E13" s="100"/>
      <c r="F13" s="15"/>
      <c r="G13" s="15"/>
      <c r="H13" s="15"/>
      <c r="I13" s="15"/>
      <c r="J13" s="15"/>
    </row>
    <row r="14" spans="1:10" ht="15" x14ac:dyDescent="0.2">
      <c r="A14" s="98" t="s">
        <v>24</v>
      </c>
      <c r="B14" s="99"/>
      <c r="C14" s="99"/>
      <c r="D14" s="99"/>
      <c r="E14" s="100"/>
      <c r="F14" s="15"/>
      <c r="G14" s="15"/>
      <c r="H14" s="15"/>
      <c r="I14" s="15"/>
      <c r="J14" s="15"/>
    </row>
    <row r="15" spans="1:10" ht="15" x14ac:dyDescent="0.2">
      <c r="A15" s="98" t="s">
        <v>25</v>
      </c>
      <c r="B15" s="99"/>
      <c r="C15" s="99"/>
      <c r="D15" s="99"/>
      <c r="E15" s="100"/>
      <c r="F15" s="15"/>
      <c r="G15" s="15"/>
      <c r="H15" s="15"/>
      <c r="I15" s="15"/>
      <c r="J15" s="15"/>
    </row>
    <row r="16" spans="1:10" ht="15" x14ac:dyDescent="0.2">
      <c r="A16" s="98" t="s">
        <v>26</v>
      </c>
      <c r="B16" s="99"/>
      <c r="C16" s="99"/>
      <c r="D16" s="99"/>
      <c r="E16" s="100"/>
      <c r="F16" s="15"/>
      <c r="G16" s="15"/>
      <c r="H16" s="15"/>
      <c r="I16" s="15"/>
      <c r="J16" s="15"/>
    </row>
    <row r="17" spans="1:10" ht="27.75" customHeight="1" thickBot="1" x14ac:dyDescent="0.25">
      <c r="A17" s="105" t="s">
        <v>27</v>
      </c>
      <c r="B17" s="106"/>
      <c r="C17" s="106"/>
      <c r="D17" s="106"/>
      <c r="E17" s="107"/>
      <c r="F17" s="15"/>
      <c r="G17" s="15"/>
      <c r="H17" s="15"/>
      <c r="I17" s="15"/>
      <c r="J17" s="15"/>
    </row>
    <row r="18" spans="1:10" ht="35.25" customHeight="1" thickTop="1" thickBo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36.75" customHeight="1" thickTop="1" x14ac:dyDescent="0.25">
      <c r="A19" s="108" t="s">
        <v>28</v>
      </c>
      <c r="B19" s="109"/>
      <c r="C19" s="109"/>
      <c r="D19" s="109"/>
      <c r="E19" s="117"/>
      <c r="F19" s="64" t="s">
        <v>29</v>
      </c>
      <c r="G19" s="64" t="s">
        <v>30</v>
      </c>
      <c r="H19" s="57" t="s">
        <v>31</v>
      </c>
      <c r="I19" s="15"/>
      <c r="J19" s="15"/>
    </row>
    <row r="20" spans="1:10" ht="27" customHeight="1" x14ac:dyDescent="0.2">
      <c r="A20" s="118" t="s">
        <v>32</v>
      </c>
      <c r="B20" s="119"/>
      <c r="C20" s="119"/>
      <c r="D20" s="119"/>
      <c r="E20" s="120"/>
      <c r="F20" s="58"/>
      <c r="G20" s="58">
        <v>7</v>
      </c>
      <c r="H20" s="59">
        <f t="shared" ref="H20:H27" si="0">F20*G20</f>
        <v>0</v>
      </c>
      <c r="I20" s="60"/>
      <c r="J20" s="61"/>
    </row>
    <row r="21" spans="1:10" ht="27.75" customHeight="1" x14ac:dyDescent="0.2">
      <c r="A21" s="118" t="s">
        <v>33</v>
      </c>
      <c r="B21" s="119"/>
      <c r="C21" s="119"/>
      <c r="D21" s="119"/>
      <c r="E21" s="120"/>
      <c r="F21" s="58"/>
      <c r="G21" s="58">
        <v>4</v>
      </c>
      <c r="H21" s="59">
        <f t="shared" si="0"/>
        <v>0</v>
      </c>
      <c r="I21" s="60"/>
      <c r="J21" s="60"/>
    </row>
    <row r="22" spans="1:10" ht="28.5" customHeight="1" x14ac:dyDescent="0.2">
      <c r="A22" s="118" t="s">
        <v>34</v>
      </c>
      <c r="B22" s="119"/>
      <c r="C22" s="119"/>
      <c r="D22" s="119"/>
      <c r="E22" s="120"/>
      <c r="F22" s="58"/>
      <c r="G22" s="58">
        <v>2</v>
      </c>
      <c r="H22" s="59">
        <f t="shared" si="0"/>
        <v>0</v>
      </c>
      <c r="I22" s="60"/>
      <c r="J22" s="60"/>
    </row>
    <row r="23" spans="1:10" ht="30" customHeight="1" x14ac:dyDescent="0.2">
      <c r="A23" s="118" t="s">
        <v>35</v>
      </c>
      <c r="B23" s="119"/>
      <c r="C23" s="119"/>
      <c r="D23" s="119"/>
      <c r="E23" s="120"/>
      <c r="F23" s="58"/>
      <c r="G23" s="58">
        <v>2</v>
      </c>
      <c r="H23" s="59">
        <f t="shared" si="0"/>
        <v>0</v>
      </c>
      <c r="I23" s="60"/>
      <c r="J23" s="60"/>
    </row>
    <row r="24" spans="1:10" ht="34.5" customHeight="1" x14ac:dyDescent="0.2">
      <c r="A24" s="101" t="s">
        <v>50</v>
      </c>
      <c r="B24" s="102"/>
      <c r="C24" s="102"/>
      <c r="D24" s="102"/>
      <c r="E24" s="103"/>
      <c r="F24" s="58"/>
      <c r="G24" s="58">
        <v>1</v>
      </c>
      <c r="H24" s="59">
        <f t="shared" si="0"/>
        <v>0</v>
      </c>
      <c r="I24" s="60"/>
      <c r="J24" s="60"/>
    </row>
    <row r="25" spans="1:10" ht="28.5" customHeight="1" x14ac:dyDescent="0.2">
      <c r="A25" s="101" t="s">
        <v>51</v>
      </c>
      <c r="B25" s="102"/>
      <c r="C25" s="102"/>
      <c r="D25" s="102"/>
      <c r="E25" s="103"/>
      <c r="F25" s="58"/>
      <c r="G25" s="58">
        <v>1</v>
      </c>
      <c r="H25" s="59">
        <f t="shared" si="0"/>
        <v>0</v>
      </c>
      <c r="I25" s="60"/>
      <c r="J25" s="60"/>
    </row>
    <row r="26" spans="1:10" ht="32.25" customHeight="1" x14ac:dyDescent="0.2">
      <c r="A26" s="101" t="s">
        <v>52</v>
      </c>
      <c r="B26" s="102"/>
      <c r="C26" s="102"/>
      <c r="D26" s="102"/>
      <c r="E26" s="103"/>
      <c r="F26" s="58"/>
      <c r="G26" s="58">
        <v>1</v>
      </c>
      <c r="H26" s="59">
        <f t="shared" si="0"/>
        <v>0</v>
      </c>
      <c r="I26" s="60"/>
      <c r="J26" s="60"/>
    </row>
    <row r="27" spans="1:10" ht="37.5" customHeight="1" x14ac:dyDescent="0.2">
      <c r="A27" s="101" t="s">
        <v>53</v>
      </c>
      <c r="B27" s="102"/>
      <c r="C27" s="102"/>
      <c r="D27" s="102"/>
      <c r="E27" s="103"/>
      <c r="F27" s="66"/>
      <c r="G27" s="58">
        <v>2</v>
      </c>
      <c r="H27" s="59">
        <f t="shared" si="0"/>
        <v>0</v>
      </c>
      <c r="I27" s="60"/>
      <c r="J27" s="60" t="s">
        <v>54</v>
      </c>
    </row>
    <row r="28" spans="1:10" ht="16.5" thickBot="1" x14ac:dyDescent="0.3">
      <c r="A28" s="15"/>
      <c r="B28" s="15"/>
      <c r="C28" s="15"/>
      <c r="D28" s="15"/>
      <c r="E28" s="15"/>
      <c r="F28" s="15"/>
      <c r="G28" s="62" t="s">
        <v>36</v>
      </c>
      <c r="H28" s="63">
        <f>SUM(H20:H27)</f>
        <v>0</v>
      </c>
      <c r="I28" s="15"/>
      <c r="J28" s="15"/>
    </row>
    <row r="29" spans="1:10" ht="15" x14ac:dyDescent="0.2">
      <c r="A29" s="104" t="s">
        <v>37</v>
      </c>
      <c r="B29" s="104"/>
      <c r="C29" s="104"/>
      <c r="D29" s="104"/>
      <c r="E29" s="104"/>
      <c r="F29" s="15"/>
      <c r="G29" s="15"/>
      <c r="H29" s="15"/>
      <c r="I29" s="15"/>
      <c r="J29" s="15"/>
    </row>
    <row r="30" spans="1:10" ht="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15" x14ac:dyDescent="0.2">
      <c r="A31" s="96" t="s">
        <v>38</v>
      </c>
      <c r="B31" s="96"/>
      <c r="C31" s="96"/>
      <c r="D31" s="15"/>
      <c r="E31" s="15"/>
      <c r="F31" s="15"/>
      <c r="G31" s="15"/>
      <c r="H31" s="15"/>
      <c r="I31" s="15"/>
      <c r="J31" s="15"/>
    </row>
    <row r="32" spans="1:10" ht="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</sheetData>
  <protectedRanges>
    <protectedRange sqref="F20:F26" name="Points_1_1_1"/>
    <protectedRange sqref="B6:E6" name="Name_1_2_2"/>
  </protectedRanges>
  <mergeCells count="23">
    <mergeCell ref="A1:H1"/>
    <mergeCell ref="A2:H2"/>
    <mergeCell ref="B4:E4"/>
    <mergeCell ref="B6:E6"/>
    <mergeCell ref="A24:E24"/>
    <mergeCell ref="A19:E19"/>
    <mergeCell ref="A20:E20"/>
    <mergeCell ref="A21:E21"/>
    <mergeCell ref="A22:E22"/>
    <mergeCell ref="A23:E23"/>
    <mergeCell ref="A31:C31"/>
    <mergeCell ref="A8:H9"/>
    <mergeCell ref="A15:E15"/>
    <mergeCell ref="A25:E25"/>
    <mergeCell ref="A27:E27"/>
    <mergeCell ref="A29:E29"/>
    <mergeCell ref="A17:E17"/>
    <mergeCell ref="A11:E11"/>
    <mergeCell ref="A12:E12"/>
    <mergeCell ref="A13:E13"/>
    <mergeCell ref="A14:E14"/>
    <mergeCell ref="A16:E16"/>
    <mergeCell ref="A26:E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A19" workbookViewId="0">
      <selection activeCell="E22" sqref="E22"/>
    </sheetView>
  </sheetViews>
  <sheetFormatPr defaultRowHeight="12.75" x14ac:dyDescent="0.2"/>
  <cols>
    <col min="1" max="1" width="50.85546875" customWidth="1"/>
    <col min="2" max="2" width="8.140625" style="26" customWidth="1"/>
    <col min="3" max="3" width="6" customWidth="1"/>
    <col min="4" max="4" width="6.140625" customWidth="1"/>
    <col min="5" max="5" width="7.28515625" style="14" customWidth="1"/>
    <col min="6" max="6" width="7.42578125" style="14" customWidth="1"/>
    <col min="7" max="9" width="8.85546875" style="14" customWidth="1"/>
    <col min="10" max="10" width="8.85546875" style="74" customWidth="1"/>
    <col min="11" max="11" width="12.42578125" customWidth="1"/>
  </cols>
  <sheetData>
    <row r="1" spans="1:12" ht="15.75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7"/>
    </row>
    <row r="2" spans="1:12" ht="12.75" customHeight="1" x14ac:dyDescent="0.2">
      <c r="A2" s="94" t="str">
        <f>Responses!A2</f>
        <v>RFQ730-17099 CM@R University of Houston Garage No. 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7"/>
    </row>
    <row r="3" spans="1:12" ht="15.75" thickBot="1" x14ac:dyDescent="0.25">
      <c r="A3" s="7"/>
      <c r="C3" s="7"/>
      <c r="D3" s="7"/>
      <c r="K3" s="8"/>
      <c r="L3" s="7"/>
    </row>
    <row r="4" spans="1:12" ht="125.25" thickTop="1" thickBot="1" x14ac:dyDescent="0.25">
      <c r="A4" s="9" t="s">
        <v>4</v>
      </c>
      <c r="B4" s="27" t="s">
        <v>5</v>
      </c>
      <c r="C4" s="10" t="s">
        <v>6</v>
      </c>
      <c r="D4" s="10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71" t="s">
        <v>58</v>
      </c>
      <c r="J4" s="70" t="s">
        <v>59</v>
      </c>
      <c r="K4" s="22" t="s">
        <v>12</v>
      </c>
      <c r="L4" s="11"/>
    </row>
    <row r="5" spans="1:12" ht="16.5" thickTop="1" x14ac:dyDescent="0.2">
      <c r="A5" s="41" t="str">
        <f>Responses!A5</f>
        <v>Anslow Bryant</v>
      </c>
      <c r="B5" s="44">
        <v>28</v>
      </c>
      <c r="C5" s="44">
        <v>16</v>
      </c>
      <c r="D5" s="44">
        <v>8</v>
      </c>
      <c r="E5" s="44">
        <v>8</v>
      </c>
      <c r="F5" s="44">
        <v>5</v>
      </c>
      <c r="G5" s="45">
        <v>5</v>
      </c>
      <c r="H5" s="45">
        <v>4</v>
      </c>
      <c r="I5" s="45">
        <v>3.2</v>
      </c>
      <c r="J5" s="88">
        <f>SUM(B5:H5)</f>
        <v>74</v>
      </c>
      <c r="K5" s="6">
        <f t="shared" ref="K5:K11" si="0">SUM(B5:I5)</f>
        <v>77.2</v>
      </c>
      <c r="L5" s="32">
        <v>1</v>
      </c>
    </row>
    <row r="6" spans="1:12" ht="15.75" x14ac:dyDescent="0.25">
      <c r="A6" s="41" t="str">
        <f>Responses!A6</f>
        <v>Bartlett Cocke General Contractors, LLC</v>
      </c>
      <c r="B6" s="46">
        <v>28</v>
      </c>
      <c r="C6" s="46">
        <v>16</v>
      </c>
      <c r="D6" s="46">
        <v>7</v>
      </c>
      <c r="E6" s="46">
        <v>7</v>
      </c>
      <c r="F6" s="46">
        <v>4</v>
      </c>
      <c r="G6" s="47">
        <v>4</v>
      </c>
      <c r="H6" s="47">
        <v>4</v>
      </c>
      <c r="I6" s="47">
        <v>10</v>
      </c>
      <c r="J6" s="88">
        <f t="shared" ref="J6:J16" si="1">SUM(B6:H6)</f>
        <v>70</v>
      </c>
      <c r="K6" s="6">
        <f t="shared" si="0"/>
        <v>80</v>
      </c>
      <c r="L6" s="31">
        <v>2</v>
      </c>
    </row>
    <row r="7" spans="1:12" ht="15.75" x14ac:dyDescent="0.25">
      <c r="A7" s="41" t="str">
        <f>Responses!A7</f>
        <v>E.E. Reed Construction, LP</v>
      </c>
      <c r="B7" s="44">
        <v>31.5</v>
      </c>
      <c r="C7" s="44">
        <v>18</v>
      </c>
      <c r="D7" s="44">
        <v>8</v>
      </c>
      <c r="E7" s="44">
        <v>10</v>
      </c>
      <c r="F7" s="44">
        <v>4</v>
      </c>
      <c r="G7" s="45">
        <v>4</v>
      </c>
      <c r="H7" s="45">
        <v>4.5</v>
      </c>
      <c r="I7" s="45">
        <v>10</v>
      </c>
      <c r="J7" s="88">
        <f t="shared" si="1"/>
        <v>80</v>
      </c>
      <c r="K7" s="6">
        <f t="shared" si="0"/>
        <v>90</v>
      </c>
      <c r="L7" s="33">
        <v>3</v>
      </c>
    </row>
    <row r="8" spans="1:12" ht="15.75" x14ac:dyDescent="0.25">
      <c r="A8" s="41" t="str">
        <f>Responses!A8</f>
        <v>Flintco - Astatus</v>
      </c>
      <c r="B8" s="46">
        <v>31.5</v>
      </c>
      <c r="C8" s="46">
        <v>18</v>
      </c>
      <c r="D8" s="46">
        <v>9</v>
      </c>
      <c r="E8" s="46">
        <v>9</v>
      </c>
      <c r="F8" s="46">
        <v>4.5</v>
      </c>
      <c r="G8" s="47">
        <v>4</v>
      </c>
      <c r="H8" s="47">
        <v>5</v>
      </c>
      <c r="I8" s="47">
        <v>10</v>
      </c>
      <c r="J8" s="88">
        <f t="shared" si="1"/>
        <v>81</v>
      </c>
      <c r="K8" s="6">
        <f t="shared" si="0"/>
        <v>91</v>
      </c>
      <c r="L8" s="31">
        <v>4</v>
      </c>
    </row>
    <row r="9" spans="1:12" ht="15.75" x14ac:dyDescent="0.25">
      <c r="A9" s="41" t="str">
        <f>Responses!A9</f>
        <v>Hoar Construction, LLC</v>
      </c>
      <c r="B9" s="44">
        <v>31.5</v>
      </c>
      <c r="C9" s="44">
        <v>18</v>
      </c>
      <c r="D9" s="44">
        <v>8</v>
      </c>
      <c r="E9" s="44">
        <v>8</v>
      </c>
      <c r="F9" s="44">
        <v>4.5</v>
      </c>
      <c r="G9" s="45">
        <v>4</v>
      </c>
      <c r="H9" s="45">
        <v>4.5</v>
      </c>
      <c r="I9" s="45">
        <v>6.4</v>
      </c>
      <c r="J9" s="88">
        <f t="shared" si="1"/>
        <v>78.5</v>
      </c>
      <c r="K9" s="6">
        <f t="shared" si="0"/>
        <v>84.9</v>
      </c>
      <c r="L9" s="33">
        <v>5</v>
      </c>
    </row>
    <row r="10" spans="1:12" ht="15.75" x14ac:dyDescent="0.25">
      <c r="A10" s="41" t="str">
        <f>Responses!A10</f>
        <v>J.T. Vaughn Construction, LLC</v>
      </c>
      <c r="B10" s="46">
        <v>31.5</v>
      </c>
      <c r="C10" s="46">
        <v>18</v>
      </c>
      <c r="D10" s="46">
        <v>8</v>
      </c>
      <c r="E10" s="46">
        <v>8</v>
      </c>
      <c r="F10" s="46">
        <v>5</v>
      </c>
      <c r="G10" s="47">
        <v>4</v>
      </c>
      <c r="H10" s="47">
        <v>4.5</v>
      </c>
      <c r="I10" s="47">
        <v>5.8</v>
      </c>
      <c r="J10" s="88">
        <f t="shared" si="1"/>
        <v>79</v>
      </c>
      <c r="K10" s="6">
        <f t="shared" si="0"/>
        <v>84.8</v>
      </c>
      <c r="L10" s="31">
        <v>6</v>
      </c>
    </row>
    <row r="11" spans="1:12" ht="15.75" x14ac:dyDescent="0.25">
      <c r="A11" s="41" t="str">
        <f>Responses!A11</f>
        <v>McCarthy Building Companies, Inc.</v>
      </c>
      <c r="B11" s="44">
        <v>24.5</v>
      </c>
      <c r="C11" s="44">
        <v>16</v>
      </c>
      <c r="D11" s="44">
        <v>8</v>
      </c>
      <c r="E11" s="44">
        <v>8</v>
      </c>
      <c r="F11" s="44">
        <v>5</v>
      </c>
      <c r="G11" s="45">
        <v>4</v>
      </c>
      <c r="H11" s="45">
        <v>5</v>
      </c>
      <c r="I11" s="45">
        <v>10</v>
      </c>
      <c r="J11" s="88">
        <f t="shared" si="1"/>
        <v>70.5</v>
      </c>
      <c r="K11" s="6">
        <f t="shared" si="0"/>
        <v>80.5</v>
      </c>
      <c r="L11" s="33">
        <v>7</v>
      </c>
    </row>
    <row r="12" spans="1:12" ht="15.75" x14ac:dyDescent="0.25">
      <c r="A12" s="41" t="str">
        <f>Responses!A12</f>
        <v>Morganti Texas, Inc.</v>
      </c>
      <c r="B12" s="46">
        <v>31.5</v>
      </c>
      <c r="C12" s="46">
        <v>16</v>
      </c>
      <c r="D12" s="46">
        <v>7</v>
      </c>
      <c r="E12" s="46">
        <v>7</v>
      </c>
      <c r="F12" s="46">
        <v>4.5</v>
      </c>
      <c r="G12" s="47">
        <v>4</v>
      </c>
      <c r="H12" s="47">
        <v>4.5</v>
      </c>
      <c r="I12" s="47">
        <v>4.8</v>
      </c>
      <c r="J12" s="88">
        <f t="shared" si="1"/>
        <v>74.5</v>
      </c>
      <c r="K12" s="6">
        <f>SUM(B12:I12)</f>
        <v>79.3</v>
      </c>
      <c r="L12" s="31">
        <v>8</v>
      </c>
    </row>
    <row r="13" spans="1:12" ht="15.75" x14ac:dyDescent="0.25">
      <c r="A13" s="41" t="str">
        <f>Responses!A13</f>
        <v>Pepper-Lawson Construction, LP</v>
      </c>
      <c r="B13" s="44">
        <v>28</v>
      </c>
      <c r="C13" s="44">
        <v>18</v>
      </c>
      <c r="D13" s="44">
        <v>8</v>
      </c>
      <c r="E13" s="44">
        <v>8</v>
      </c>
      <c r="F13" s="44">
        <v>4</v>
      </c>
      <c r="G13" s="45">
        <v>4</v>
      </c>
      <c r="H13" s="45">
        <v>3.5</v>
      </c>
      <c r="I13" s="45">
        <v>5.2</v>
      </c>
      <c r="J13" s="88">
        <f t="shared" si="1"/>
        <v>73.5</v>
      </c>
      <c r="K13" s="6">
        <f>SUM(B13:I13)</f>
        <v>78.7</v>
      </c>
      <c r="L13" s="33">
        <v>9</v>
      </c>
    </row>
    <row r="14" spans="1:12" ht="15.75" x14ac:dyDescent="0.25">
      <c r="A14" s="41" t="str">
        <f>Responses!A14</f>
        <v>Tellepsen Builders, LP</v>
      </c>
      <c r="B14" s="46">
        <v>31.5</v>
      </c>
      <c r="C14" s="46">
        <v>18</v>
      </c>
      <c r="D14" s="46">
        <v>9</v>
      </c>
      <c r="E14" s="46">
        <v>9</v>
      </c>
      <c r="F14" s="46">
        <v>5</v>
      </c>
      <c r="G14" s="47">
        <v>5</v>
      </c>
      <c r="H14" s="47">
        <v>5</v>
      </c>
      <c r="I14" s="47">
        <v>5.2</v>
      </c>
      <c r="J14" s="88">
        <f t="shared" si="1"/>
        <v>82.5</v>
      </c>
      <c r="K14" s="6">
        <f>SUM(B14:I14)</f>
        <v>87.7</v>
      </c>
      <c r="L14" s="31">
        <v>10</v>
      </c>
    </row>
    <row r="15" spans="1:12" ht="15.75" x14ac:dyDescent="0.25">
      <c r="A15" s="41" t="str">
        <f>Responses!A15</f>
        <v>Turner Construction Company</v>
      </c>
      <c r="B15" s="44">
        <v>31.5</v>
      </c>
      <c r="C15" s="44">
        <v>16</v>
      </c>
      <c r="D15" s="44">
        <v>8</v>
      </c>
      <c r="E15" s="44">
        <v>8</v>
      </c>
      <c r="F15" s="44">
        <v>4.5</v>
      </c>
      <c r="G15" s="45">
        <v>4</v>
      </c>
      <c r="H15" s="45">
        <v>4</v>
      </c>
      <c r="I15" s="45">
        <v>7.2</v>
      </c>
      <c r="J15" s="88">
        <f t="shared" si="1"/>
        <v>76</v>
      </c>
      <c r="K15" s="6">
        <f t="shared" ref="K15:K16" si="2">SUM(B15:I15)</f>
        <v>83.2</v>
      </c>
      <c r="L15" s="33">
        <v>11</v>
      </c>
    </row>
    <row r="16" spans="1:12" ht="15.75" x14ac:dyDescent="0.25">
      <c r="A16" s="41" t="str">
        <f>Responses!A16</f>
        <v>D.E. Harvey Buliders, Inc.</v>
      </c>
      <c r="B16" s="46">
        <v>31.5</v>
      </c>
      <c r="C16" s="46">
        <v>16</v>
      </c>
      <c r="D16" s="46">
        <v>8</v>
      </c>
      <c r="E16" s="46">
        <v>8</v>
      </c>
      <c r="F16" s="46">
        <v>4.5</v>
      </c>
      <c r="G16" s="47">
        <v>4</v>
      </c>
      <c r="H16" s="47">
        <v>4.5</v>
      </c>
      <c r="I16" s="47">
        <v>5.2</v>
      </c>
      <c r="J16" s="88">
        <f t="shared" si="1"/>
        <v>76.5</v>
      </c>
      <c r="K16" s="6">
        <f t="shared" si="2"/>
        <v>81.7</v>
      </c>
      <c r="L16" s="31">
        <v>12</v>
      </c>
    </row>
    <row r="17" spans="1:12" ht="15.75" x14ac:dyDescent="0.25">
      <c r="A17" s="41" t="str">
        <f>Responses!A17</f>
        <v>Austin Commercial</v>
      </c>
      <c r="B17" s="82">
        <v>31.5</v>
      </c>
      <c r="C17" s="82">
        <v>16</v>
      </c>
      <c r="D17" s="82">
        <v>9</v>
      </c>
      <c r="E17" s="82">
        <v>8</v>
      </c>
      <c r="F17" s="82">
        <v>4</v>
      </c>
      <c r="G17" s="83">
        <v>4</v>
      </c>
      <c r="H17" s="83">
        <v>4.5</v>
      </c>
      <c r="I17" s="83">
        <v>5.2</v>
      </c>
      <c r="J17" s="88">
        <f t="shared" ref="J17" si="3">SUM(B17:H17)</f>
        <v>77</v>
      </c>
      <c r="K17" s="6">
        <f t="shared" ref="K17" si="4">SUM(B17:I17)</f>
        <v>82.2</v>
      </c>
      <c r="L17" s="31">
        <v>13</v>
      </c>
    </row>
  </sheetData>
  <mergeCells count="2">
    <mergeCell ref="A1:K1"/>
    <mergeCell ref="A2:K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J13" sqref="J13"/>
    </sheetView>
  </sheetViews>
  <sheetFormatPr defaultRowHeight="12.75" x14ac:dyDescent="0.2"/>
  <cols>
    <col min="1" max="1" width="62" customWidth="1"/>
    <col min="2" max="2" width="7" style="25" bestFit="1" customWidth="1"/>
    <col min="3" max="3" width="5.5703125" customWidth="1"/>
    <col min="4" max="4" width="6.42578125" bestFit="1" customWidth="1"/>
    <col min="5" max="5" width="6.7109375" bestFit="1" customWidth="1"/>
    <col min="8" max="9" width="9.140625" style="14"/>
    <col min="10" max="10" width="9.140625" style="74"/>
    <col min="12" max="12" width="17.140625" customWidth="1"/>
  </cols>
  <sheetData>
    <row r="1" spans="1:12" ht="15.75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2.75" customHeight="1" x14ac:dyDescent="0.2">
      <c r="A2" s="94" t="str">
        <f>Responses!A2</f>
        <v>RFQ730-17099 CM@R University of Houston Garage No. 5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.75" thickBot="1" x14ac:dyDescent="0.25">
      <c r="A3" s="14"/>
      <c r="B3" s="26"/>
      <c r="C3" s="14"/>
      <c r="D3" s="14"/>
      <c r="E3" s="14"/>
      <c r="F3" s="14"/>
      <c r="G3" s="14"/>
      <c r="K3" s="16"/>
    </row>
    <row r="4" spans="1:12" ht="100.5" customHeight="1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71" t="s">
        <v>58</v>
      </c>
      <c r="J4" s="70" t="s">
        <v>59</v>
      </c>
      <c r="K4" s="22" t="s">
        <v>12</v>
      </c>
    </row>
    <row r="5" spans="1:12" ht="16.5" thickTop="1" x14ac:dyDescent="0.2">
      <c r="A5" s="41" t="str">
        <f>Responses!A5</f>
        <v>Anslow Bryant</v>
      </c>
      <c r="B5" s="65">
        <v>21</v>
      </c>
      <c r="C5" s="44">
        <v>13</v>
      </c>
      <c r="D5" s="44">
        <v>7</v>
      </c>
      <c r="E5" s="44">
        <v>7</v>
      </c>
      <c r="F5" s="44">
        <v>3.5</v>
      </c>
      <c r="G5" s="44">
        <v>3.75</v>
      </c>
      <c r="H5" s="45">
        <v>3.25</v>
      </c>
      <c r="I5" s="45">
        <v>3.2</v>
      </c>
      <c r="J5" s="68">
        <f>SUM(B5:H5)</f>
        <v>58.5</v>
      </c>
      <c r="K5" s="6">
        <f t="shared" ref="K5:K11" si="0">SUM(B5:I5)</f>
        <v>61.7</v>
      </c>
      <c r="L5" s="32">
        <v>1</v>
      </c>
    </row>
    <row r="6" spans="1:12" ht="15.75" x14ac:dyDescent="0.25">
      <c r="A6" s="41" t="str">
        <f>Responses!A6</f>
        <v>Bartlett Cocke General Contractors, LLC</v>
      </c>
      <c r="B6" s="28">
        <v>21</v>
      </c>
      <c r="C6" s="23">
        <v>16</v>
      </c>
      <c r="D6" s="23">
        <v>7</v>
      </c>
      <c r="E6" s="23">
        <v>7</v>
      </c>
      <c r="F6" s="23">
        <v>3.5</v>
      </c>
      <c r="G6" s="23">
        <v>3.5</v>
      </c>
      <c r="H6" s="42">
        <v>3.5</v>
      </c>
      <c r="I6" s="42">
        <v>10</v>
      </c>
      <c r="J6" s="68">
        <f t="shared" ref="J6:J16" si="1">SUM(B6:H6)</f>
        <v>61.5</v>
      </c>
      <c r="K6" s="6">
        <f t="shared" si="0"/>
        <v>71.5</v>
      </c>
      <c r="L6" s="31">
        <v>2</v>
      </c>
    </row>
    <row r="7" spans="1:12" ht="15.75" x14ac:dyDescent="0.25">
      <c r="A7" s="41" t="str">
        <f>Responses!A7</f>
        <v>E.E. Reed Construction, LP</v>
      </c>
      <c r="B7" s="65">
        <v>21</v>
      </c>
      <c r="C7" s="44">
        <v>13</v>
      </c>
      <c r="D7" s="44">
        <v>7</v>
      </c>
      <c r="E7" s="44">
        <v>7</v>
      </c>
      <c r="F7" s="44">
        <v>3.5</v>
      </c>
      <c r="G7" s="44">
        <v>3.5</v>
      </c>
      <c r="H7" s="45">
        <v>3.25</v>
      </c>
      <c r="I7" s="45">
        <v>10</v>
      </c>
      <c r="J7" s="68">
        <f t="shared" si="1"/>
        <v>58.25</v>
      </c>
      <c r="K7" s="6">
        <f t="shared" si="0"/>
        <v>68.25</v>
      </c>
      <c r="L7" s="33">
        <v>3</v>
      </c>
    </row>
    <row r="8" spans="1:12" ht="15.75" x14ac:dyDescent="0.25">
      <c r="A8" s="41" t="str">
        <f>Responses!A8</f>
        <v>Flintco - Astatus</v>
      </c>
      <c r="B8" s="28">
        <v>21</v>
      </c>
      <c r="C8" s="23">
        <v>16</v>
      </c>
      <c r="D8" s="23">
        <v>7</v>
      </c>
      <c r="E8" s="23">
        <v>7</v>
      </c>
      <c r="F8" s="23">
        <v>3.5</v>
      </c>
      <c r="G8" s="23">
        <v>4</v>
      </c>
      <c r="H8" s="42">
        <v>3</v>
      </c>
      <c r="I8" s="42">
        <v>10</v>
      </c>
      <c r="J8" s="68">
        <f t="shared" si="1"/>
        <v>61.5</v>
      </c>
      <c r="K8" s="6">
        <f t="shared" si="0"/>
        <v>71.5</v>
      </c>
      <c r="L8" s="31">
        <v>4</v>
      </c>
    </row>
    <row r="9" spans="1:12" ht="15.75" x14ac:dyDescent="0.25">
      <c r="A9" s="41" t="str">
        <f>Responses!A9</f>
        <v>Hoar Construction, LLC</v>
      </c>
      <c r="B9" s="65">
        <v>21</v>
      </c>
      <c r="C9" s="44">
        <v>12</v>
      </c>
      <c r="D9" s="44">
        <v>7</v>
      </c>
      <c r="E9" s="44">
        <v>7</v>
      </c>
      <c r="F9" s="44">
        <v>3.5</v>
      </c>
      <c r="G9" s="44">
        <v>3.5</v>
      </c>
      <c r="H9" s="45">
        <v>3.5</v>
      </c>
      <c r="I9" s="45">
        <v>6.4</v>
      </c>
      <c r="J9" s="68">
        <f t="shared" si="1"/>
        <v>57.5</v>
      </c>
      <c r="K9" s="6">
        <f t="shared" si="0"/>
        <v>63.9</v>
      </c>
      <c r="L9" s="33">
        <v>5</v>
      </c>
    </row>
    <row r="10" spans="1:12" ht="15.75" x14ac:dyDescent="0.25">
      <c r="A10" s="41" t="str">
        <f>Responses!A10</f>
        <v>J.T. Vaughn Construction, LLC</v>
      </c>
      <c r="B10" s="28">
        <v>22.75</v>
      </c>
      <c r="C10" s="23">
        <v>14</v>
      </c>
      <c r="D10" s="23">
        <v>7.5</v>
      </c>
      <c r="E10" s="23">
        <v>7</v>
      </c>
      <c r="F10" s="23">
        <v>3.5</v>
      </c>
      <c r="G10" s="23">
        <v>3.5</v>
      </c>
      <c r="H10" s="42">
        <v>3.5</v>
      </c>
      <c r="I10" s="42">
        <v>5.8</v>
      </c>
      <c r="J10" s="68">
        <f t="shared" si="1"/>
        <v>61.75</v>
      </c>
      <c r="K10" s="6">
        <f t="shared" si="0"/>
        <v>67.55</v>
      </c>
      <c r="L10" s="31">
        <v>6</v>
      </c>
    </row>
    <row r="11" spans="1:12" ht="15.75" x14ac:dyDescent="0.25">
      <c r="A11" s="41" t="str">
        <f>Responses!A11</f>
        <v>McCarthy Building Companies, Inc.</v>
      </c>
      <c r="B11" s="65">
        <v>21</v>
      </c>
      <c r="C11" s="44">
        <v>12</v>
      </c>
      <c r="D11" s="44">
        <v>7</v>
      </c>
      <c r="E11" s="44">
        <v>7</v>
      </c>
      <c r="F11" s="44">
        <v>3.5</v>
      </c>
      <c r="G11" s="44">
        <v>3.5</v>
      </c>
      <c r="H11" s="45">
        <v>4</v>
      </c>
      <c r="I11" s="45">
        <v>10</v>
      </c>
      <c r="J11" s="68">
        <f t="shared" si="1"/>
        <v>58</v>
      </c>
      <c r="K11" s="6">
        <f t="shared" si="0"/>
        <v>68</v>
      </c>
      <c r="L11" s="33">
        <v>7</v>
      </c>
    </row>
    <row r="12" spans="1:12" ht="15.75" x14ac:dyDescent="0.25">
      <c r="A12" s="41" t="str">
        <f>Responses!A12</f>
        <v>Morganti Texas, Inc.</v>
      </c>
      <c r="B12" s="28">
        <v>21</v>
      </c>
      <c r="C12" s="23">
        <v>14</v>
      </c>
      <c r="D12" s="23">
        <v>7</v>
      </c>
      <c r="E12" s="23">
        <v>7</v>
      </c>
      <c r="F12" s="23">
        <v>3.5</v>
      </c>
      <c r="G12" s="23">
        <v>3.75</v>
      </c>
      <c r="H12" s="42">
        <v>3.25</v>
      </c>
      <c r="I12" s="42">
        <v>4.8</v>
      </c>
      <c r="J12" s="68">
        <f t="shared" si="1"/>
        <v>59.5</v>
      </c>
      <c r="K12" s="6">
        <f>SUM(B12:I12)</f>
        <v>64.3</v>
      </c>
      <c r="L12" s="31">
        <v>8</v>
      </c>
    </row>
    <row r="13" spans="1:12" ht="15.75" x14ac:dyDescent="0.25">
      <c r="A13" s="41" t="str">
        <f>Responses!A13</f>
        <v>Pepper-Lawson Construction, LP</v>
      </c>
      <c r="B13" s="65">
        <v>21</v>
      </c>
      <c r="C13" s="44">
        <v>12</v>
      </c>
      <c r="D13" s="44">
        <v>7</v>
      </c>
      <c r="E13" s="44">
        <v>7</v>
      </c>
      <c r="F13" s="44">
        <v>3.5</v>
      </c>
      <c r="G13" s="44">
        <v>3.5</v>
      </c>
      <c r="H13" s="45">
        <v>3.25</v>
      </c>
      <c r="I13" s="45">
        <v>5.2</v>
      </c>
      <c r="J13" s="68">
        <f t="shared" si="1"/>
        <v>57.25</v>
      </c>
      <c r="K13" s="6">
        <f>SUM(B13:I13)</f>
        <v>62.45</v>
      </c>
      <c r="L13" s="33">
        <v>9</v>
      </c>
    </row>
    <row r="14" spans="1:12" ht="15.75" x14ac:dyDescent="0.25">
      <c r="A14" s="41" t="str">
        <f>Responses!A14</f>
        <v>Tellepsen Builders, LP</v>
      </c>
      <c r="B14" s="28">
        <v>21</v>
      </c>
      <c r="C14" s="23">
        <v>14</v>
      </c>
      <c r="D14" s="23">
        <v>7.5</v>
      </c>
      <c r="E14" s="23">
        <v>7</v>
      </c>
      <c r="F14" s="23">
        <v>3.5</v>
      </c>
      <c r="G14" s="23">
        <v>3.5</v>
      </c>
      <c r="H14" s="42">
        <v>3</v>
      </c>
      <c r="I14" s="42">
        <v>5.2</v>
      </c>
      <c r="J14" s="68">
        <f t="shared" si="1"/>
        <v>59.5</v>
      </c>
      <c r="K14" s="6">
        <f>SUM(B14:I14)</f>
        <v>64.7</v>
      </c>
      <c r="L14" s="31">
        <v>10</v>
      </c>
    </row>
    <row r="15" spans="1:12" ht="15.75" x14ac:dyDescent="0.25">
      <c r="A15" s="41" t="str">
        <f>Responses!A15</f>
        <v>Turner Construction Company</v>
      </c>
      <c r="B15" s="65">
        <v>21</v>
      </c>
      <c r="C15" s="44">
        <v>14</v>
      </c>
      <c r="D15" s="44">
        <v>7</v>
      </c>
      <c r="E15" s="44">
        <v>7</v>
      </c>
      <c r="F15" s="44">
        <v>3.5</v>
      </c>
      <c r="G15" s="44">
        <v>3.75</v>
      </c>
      <c r="H15" s="45">
        <v>3.25</v>
      </c>
      <c r="I15" s="45">
        <v>7.2</v>
      </c>
      <c r="J15" s="68">
        <f t="shared" si="1"/>
        <v>59.5</v>
      </c>
      <c r="K15" s="6">
        <f t="shared" ref="K15:K16" si="2">SUM(B15:I15)</f>
        <v>66.7</v>
      </c>
      <c r="L15" s="33">
        <v>11</v>
      </c>
    </row>
    <row r="16" spans="1:12" ht="15.75" x14ac:dyDescent="0.25">
      <c r="A16" s="41" t="str">
        <f>Responses!A16</f>
        <v>D.E. Harvey Buliders, Inc.</v>
      </c>
      <c r="B16" s="28">
        <v>21</v>
      </c>
      <c r="C16" s="23">
        <v>12</v>
      </c>
      <c r="D16" s="23">
        <v>7</v>
      </c>
      <c r="E16" s="23">
        <v>7</v>
      </c>
      <c r="F16" s="23">
        <v>3.5</v>
      </c>
      <c r="G16" s="23">
        <v>3.5</v>
      </c>
      <c r="H16" s="42">
        <v>3.5</v>
      </c>
      <c r="I16" s="42">
        <v>5.2</v>
      </c>
      <c r="J16" s="68">
        <f t="shared" si="1"/>
        <v>57.5</v>
      </c>
      <c r="K16" s="6">
        <f t="shared" si="2"/>
        <v>62.7</v>
      </c>
      <c r="L16" s="31">
        <v>12</v>
      </c>
    </row>
    <row r="17" spans="1:12" ht="15.75" x14ac:dyDescent="0.25">
      <c r="A17" s="41" t="str">
        <f>Responses!A17</f>
        <v>Austin Commercial</v>
      </c>
      <c r="B17" s="65">
        <v>22.75</v>
      </c>
      <c r="C17" s="82">
        <v>12</v>
      </c>
      <c r="D17" s="82">
        <v>7</v>
      </c>
      <c r="E17" s="82">
        <v>7</v>
      </c>
      <c r="F17" s="82">
        <v>3.5</v>
      </c>
      <c r="G17" s="82">
        <v>3.75</v>
      </c>
      <c r="H17" s="83">
        <v>3.5</v>
      </c>
      <c r="I17" s="83">
        <v>5.2</v>
      </c>
      <c r="J17" s="68">
        <f t="shared" ref="J17" si="3">SUM(B17:H17)</f>
        <v>59.5</v>
      </c>
      <c r="K17" s="6">
        <f t="shared" ref="K17" si="4">SUM(B17:I17)</f>
        <v>64.7</v>
      </c>
      <c r="L17" s="33">
        <v>13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K8" sqref="K8"/>
    </sheetView>
  </sheetViews>
  <sheetFormatPr defaultRowHeight="12.75" x14ac:dyDescent="0.2"/>
  <cols>
    <col min="1" max="1" width="69.28515625" customWidth="1"/>
    <col min="2" max="2" width="8.42578125" style="25" customWidth="1"/>
    <col min="3" max="3" width="9.140625" customWidth="1"/>
    <col min="4" max="4" width="9.85546875" customWidth="1"/>
    <col min="5" max="5" width="9" customWidth="1"/>
    <col min="8" max="9" width="9.140625" style="14"/>
    <col min="10" max="10" width="9.140625" style="74"/>
  </cols>
  <sheetData>
    <row r="1" spans="1:12" ht="15.75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2.75" customHeight="1" x14ac:dyDescent="0.2">
      <c r="A2" s="94" t="str">
        <f>Responses!A2</f>
        <v>RFQ730-17099 CM@R University of Houston Garage No. 5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.75" thickBot="1" x14ac:dyDescent="0.25">
      <c r="A3" s="14"/>
      <c r="B3" s="26"/>
      <c r="C3" s="14"/>
      <c r="D3" s="14"/>
      <c r="E3" s="14"/>
      <c r="F3" s="14"/>
      <c r="G3" s="14"/>
      <c r="K3" s="16"/>
    </row>
    <row r="4" spans="1:12" ht="125.25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71" t="s">
        <v>58</v>
      </c>
      <c r="J4" s="70" t="s">
        <v>59</v>
      </c>
      <c r="K4" s="22" t="s">
        <v>8</v>
      </c>
    </row>
    <row r="5" spans="1:12" ht="16.5" thickTop="1" x14ac:dyDescent="0.2">
      <c r="A5" s="41" t="str">
        <f>Responses!A5</f>
        <v>Anslow Bryant</v>
      </c>
      <c r="B5" s="44">
        <v>35</v>
      </c>
      <c r="C5" s="44">
        <v>20</v>
      </c>
      <c r="D5" s="44">
        <v>9</v>
      </c>
      <c r="E5" s="44">
        <v>9</v>
      </c>
      <c r="F5" s="44">
        <v>4.5</v>
      </c>
      <c r="G5" s="45">
        <v>4.5</v>
      </c>
      <c r="H5" s="45">
        <v>5</v>
      </c>
      <c r="I5" s="45">
        <v>3.2</v>
      </c>
      <c r="J5" s="88">
        <f>SUM(B5:H5)</f>
        <v>87</v>
      </c>
      <c r="K5" s="6">
        <f t="shared" ref="K5:K11" si="0">SUM(B5:I5)</f>
        <v>90.2</v>
      </c>
      <c r="L5" s="32">
        <v>1</v>
      </c>
    </row>
    <row r="6" spans="1:12" ht="15.75" x14ac:dyDescent="0.25">
      <c r="A6" s="41" t="str">
        <f>Responses!A6</f>
        <v>Bartlett Cocke General Contractors, LLC</v>
      </c>
      <c r="B6" s="46">
        <v>35</v>
      </c>
      <c r="C6" s="46">
        <v>20</v>
      </c>
      <c r="D6" s="46">
        <v>9</v>
      </c>
      <c r="E6" s="46">
        <v>6</v>
      </c>
      <c r="F6" s="46">
        <v>3</v>
      </c>
      <c r="G6" s="47">
        <v>3</v>
      </c>
      <c r="H6" s="47">
        <v>4.8</v>
      </c>
      <c r="I6" s="47">
        <v>10</v>
      </c>
      <c r="J6" s="88">
        <f t="shared" ref="J6:J16" si="1">SUM(B6:H6)</f>
        <v>80.8</v>
      </c>
      <c r="K6" s="6">
        <f t="shared" si="0"/>
        <v>90.8</v>
      </c>
      <c r="L6" s="31">
        <v>2</v>
      </c>
    </row>
    <row r="7" spans="1:12" ht="15.75" x14ac:dyDescent="0.25">
      <c r="A7" s="41" t="str">
        <f>Responses!A7</f>
        <v>E.E. Reed Construction, LP</v>
      </c>
      <c r="B7" s="44">
        <v>35</v>
      </c>
      <c r="C7" s="44">
        <v>20</v>
      </c>
      <c r="D7" s="44">
        <v>7</v>
      </c>
      <c r="E7" s="44">
        <v>7</v>
      </c>
      <c r="F7" s="44">
        <v>4</v>
      </c>
      <c r="G7" s="45">
        <v>3.5</v>
      </c>
      <c r="H7" s="45">
        <v>4</v>
      </c>
      <c r="I7" s="45">
        <v>10</v>
      </c>
      <c r="J7" s="88">
        <f t="shared" si="1"/>
        <v>80.5</v>
      </c>
      <c r="K7" s="6">
        <f t="shared" si="0"/>
        <v>90.5</v>
      </c>
      <c r="L7" s="33">
        <v>3</v>
      </c>
    </row>
    <row r="8" spans="1:12" ht="15.75" x14ac:dyDescent="0.25">
      <c r="A8" s="41" t="str">
        <f>Responses!A8</f>
        <v>Flintco - Astatus</v>
      </c>
      <c r="B8" s="46">
        <v>35</v>
      </c>
      <c r="C8" s="46">
        <v>18</v>
      </c>
      <c r="D8" s="46">
        <v>7</v>
      </c>
      <c r="E8" s="46">
        <v>7</v>
      </c>
      <c r="F8" s="46">
        <v>3</v>
      </c>
      <c r="G8" s="47">
        <v>3.5</v>
      </c>
      <c r="H8" s="47">
        <v>4.5</v>
      </c>
      <c r="I8" s="47">
        <v>10</v>
      </c>
      <c r="J8" s="88">
        <f t="shared" si="1"/>
        <v>78</v>
      </c>
      <c r="K8" s="6">
        <f t="shared" si="0"/>
        <v>88</v>
      </c>
      <c r="L8" s="31">
        <v>4</v>
      </c>
    </row>
    <row r="9" spans="1:12" ht="15.75" x14ac:dyDescent="0.25">
      <c r="A9" s="41" t="str">
        <f>Responses!A9</f>
        <v>Hoar Construction, LLC</v>
      </c>
      <c r="B9" s="44">
        <v>35</v>
      </c>
      <c r="C9" s="44">
        <v>20</v>
      </c>
      <c r="D9" s="44">
        <v>9.6</v>
      </c>
      <c r="E9" s="44">
        <v>9</v>
      </c>
      <c r="F9" s="44">
        <v>4.5</v>
      </c>
      <c r="G9" s="45">
        <v>3.5</v>
      </c>
      <c r="H9" s="45">
        <v>5</v>
      </c>
      <c r="I9" s="45">
        <v>6.4</v>
      </c>
      <c r="J9" s="88">
        <f t="shared" si="1"/>
        <v>86.6</v>
      </c>
      <c r="K9" s="6">
        <f t="shared" si="0"/>
        <v>93</v>
      </c>
      <c r="L9" s="33">
        <v>5</v>
      </c>
    </row>
    <row r="10" spans="1:12" ht="15.75" x14ac:dyDescent="0.25">
      <c r="A10" s="41" t="str">
        <f>Responses!A10</f>
        <v>J.T. Vaughn Construction, LLC</v>
      </c>
      <c r="B10" s="46">
        <v>35</v>
      </c>
      <c r="C10" s="46">
        <v>20</v>
      </c>
      <c r="D10" s="46">
        <v>9.6</v>
      </c>
      <c r="E10" s="46">
        <v>9.6</v>
      </c>
      <c r="F10" s="46">
        <v>4.8</v>
      </c>
      <c r="G10" s="47">
        <v>3</v>
      </c>
      <c r="H10" s="47">
        <v>5</v>
      </c>
      <c r="I10" s="47">
        <v>5.8</v>
      </c>
      <c r="J10" s="88">
        <f t="shared" si="1"/>
        <v>86.999999999999986</v>
      </c>
      <c r="K10" s="6">
        <f t="shared" si="0"/>
        <v>92.799999999999983</v>
      </c>
      <c r="L10" s="31">
        <v>6</v>
      </c>
    </row>
    <row r="11" spans="1:12" ht="15.75" x14ac:dyDescent="0.25">
      <c r="A11" s="41" t="str">
        <f>Responses!A11</f>
        <v>McCarthy Building Companies, Inc.</v>
      </c>
      <c r="B11" s="44">
        <v>35</v>
      </c>
      <c r="C11" s="44">
        <v>19.2</v>
      </c>
      <c r="D11" s="44">
        <v>9</v>
      </c>
      <c r="E11" s="44">
        <v>9</v>
      </c>
      <c r="F11" s="44">
        <v>5</v>
      </c>
      <c r="G11" s="45">
        <v>4.8</v>
      </c>
      <c r="H11" s="45">
        <v>5</v>
      </c>
      <c r="I11" s="45">
        <v>10</v>
      </c>
      <c r="J11" s="88">
        <f t="shared" si="1"/>
        <v>87</v>
      </c>
      <c r="K11" s="6">
        <f t="shared" si="0"/>
        <v>97</v>
      </c>
      <c r="L11" s="33">
        <v>7</v>
      </c>
    </row>
    <row r="12" spans="1:12" ht="15.75" x14ac:dyDescent="0.25">
      <c r="A12" s="41" t="str">
        <f>Responses!A12</f>
        <v>Morganti Texas, Inc.</v>
      </c>
      <c r="B12" s="46">
        <v>35</v>
      </c>
      <c r="C12" s="46">
        <v>19.2</v>
      </c>
      <c r="D12" s="46">
        <v>8.6</v>
      </c>
      <c r="E12" s="46">
        <v>8</v>
      </c>
      <c r="F12" s="46">
        <v>4.5</v>
      </c>
      <c r="G12" s="47">
        <v>4</v>
      </c>
      <c r="H12" s="47">
        <v>4.5999999999999996</v>
      </c>
      <c r="I12" s="47">
        <v>4.8</v>
      </c>
      <c r="J12" s="88">
        <f t="shared" si="1"/>
        <v>83.9</v>
      </c>
      <c r="K12" s="6">
        <f>SUM(B12:I12)</f>
        <v>88.7</v>
      </c>
      <c r="L12" s="31">
        <v>8</v>
      </c>
    </row>
    <row r="13" spans="1:12" ht="15.75" x14ac:dyDescent="0.25">
      <c r="A13" s="41" t="str">
        <f>Responses!A13</f>
        <v>Pepper-Lawson Construction, LP</v>
      </c>
      <c r="B13" s="44">
        <v>35</v>
      </c>
      <c r="C13" s="44">
        <v>20</v>
      </c>
      <c r="D13" s="44">
        <v>9</v>
      </c>
      <c r="E13" s="44">
        <v>9</v>
      </c>
      <c r="F13" s="44">
        <v>4.5</v>
      </c>
      <c r="G13" s="45">
        <v>4.5</v>
      </c>
      <c r="H13" s="45">
        <v>5</v>
      </c>
      <c r="I13" s="45">
        <v>5.2</v>
      </c>
      <c r="J13" s="88">
        <f t="shared" si="1"/>
        <v>87</v>
      </c>
      <c r="K13" s="6">
        <f>SUM(B13:I13)</f>
        <v>92.2</v>
      </c>
      <c r="L13" s="33">
        <v>9</v>
      </c>
    </row>
    <row r="14" spans="1:12" ht="15.75" x14ac:dyDescent="0.25">
      <c r="A14" s="41" t="str">
        <f>Responses!A14</f>
        <v>Tellepsen Builders, LP</v>
      </c>
      <c r="B14" s="46">
        <v>35</v>
      </c>
      <c r="C14" s="46">
        <v>20</v>
      </c>
      <c r="D14" s="46">
        <v>9.6</v>
      </c>
      <c r="E14" s="46">
        <v>10</v>
      </c>
      <c r="F14" s="46">
        <v>5</v>
      </c>
      <c r="G14" s="47">
        <v>5</v>
      </c>
      <c r="H14" s="47">
        <v>5</v>
      </c>
      <c r="I14" s="47">
        <v>5.2</v>
      </c>
      <c r="J14" s="88">
        <f t="shared" si="1"/>
        <v>89.6</v>
      </c>
      <c r="K14" s="6">
        <f>SUM(B14:I14)</f>
        <v>94.8</v>
      </c>
      <c r="L14" s="31">
        <v>10</v>
      </c>
    </row>
    <row r="15" spans="1:12" ht="15.75" x14ac:dyDescent="0.25">
      <c r="A15" s="41" t="str">
        <f>Responses!A15</f>
        <v>Turner Construction Company</v>
      </c>
      <c r="B15" s="44">
        <v>35</v>
      </c>
      <c r="C15" s="44">
        <v>20</v>
      </c>
      <c r="D15" s="44">
        <v>9.6</v>
      </c>
      <c r="E15" s="44">
        <v>9.6</v>
      </c>
      <c r="F15" s="44">
        <v>4.5</v>
      </c>
      <c r="G15" s="45">
        <v>5</v>
      </c>
      <c r="H15" s="45">
        <v>5</v>
      </c>
      <c r="I15" s="45">
        <v>7.2</v>
      </c>
      <c r="J15" s="88">
        <f t="shared" si="1"/>
        <v>88.699999999999989</v>
      </c>
      <c r="K15" s="6">
        <f t="shared" ref="K15:K16" si="2">SUM(B15:I15)</f>
        <v>95.899999999999991</v>
      </c>
      <c r="L15" s="31">
        <v>11</v>
      </c>
    </row>
    <row r="16" spans="1:12" ht="15.75" x14ac:dyDescent="0.25">
      <c r="A16" s="41" t="str">
        <f>Responses!A16</f>
        <v>D.E. Harvey Buliders, Inc.</v>
      </c>
      <c r="B16" s="46">
        <v>35</v>
      </c>
      <c r="C16" s="46">
        <v>20</v>
      </c>
      <c r="D16" s="46">
        <v>9</v>
      </c>
      <c r="E16" s="46">
        <v>9</v>
      </c>
      <c r="F16" s="46">
        <v>3</v>
      </c>
      <c r="G16" s="47">
        <v>3</v>
      </c>
      <c r="H16" s="47">
        <v>5</v>
      </c>
      <c r="I16" s="47">
        <v>5.2</v>
      </c>
      <c r="J16" s="88">
        <f t="shared" si="1"/>
        <v>84</v>
      </c>
      <c r="K16" s="6">
        <f t="shared" si="2"/>
        <v>89.2</v>
      </c>
      <c r="L16" s="31">
        <v>12</v>
      </c>
    </row>
    <row r="17" spans="1:12" ht="15.75" x14ac:dyDescent="0.25">
      <c r="A17" s="41" t="str">
        <f>Responses!A17</f>
        <v>Austin Commercial</v>
      </c>
      <c r="B17" s="82">
        <v>35</v>
      </c>
      <c r="C17" s="82">
        <v>20</v>
      </c>
      <c r="D17" s="82">
        <v>9.6</v>
      </c>
      <c r="E17" s="82">
        <v>9.6</v>
      </c>
      <c r="F17" s="82">
        <v>4.5</v>
      </c>
      <c r="G17" s="83">
        <v>5</v>
      </c>
      <c r="H17" s="83">
        <v>5</v>
      </c>
      <c r="I17" s="83">
        <v>5.2</v>
      </c>
      <c r="J17" s="88">
        <f t="shared" ref="J17" si="3">SUM(B17:H17)</f>
        <v>88.699999999999989</v>
      </c>
      <c r="K17" s="6">
        <f t="shared" ref="K17" si="4">SUM(B17:I17)</f>
        <v>93.899999999999991</v>
      </c>
      <c r="L17" s="31">
        <v>13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A4" workbookViewId="0">
      <selection activeCell="D21" sqref="D21"/>
    </sheetView>
  </sheetViews>
  <sheetFormatPr defaultRowHeight="12.75" x14ac:dyDescent="0.2"/>
  <cols>
    <col min="1" max="1" width="70.42578125" customWidth="1"/>
    <col min="2" max="2" width="7.7109375" style="25" customWidth="1"/>
    <col min="3" max="3" width="8.140625" customWidth="1"/>
    <col min="4" max="4" width="7.85546875" customWidth="1"/>
    <col min="5" max="5" width="9.42578125" customWidth="1"/>
    <col min="8" max="9" width="9.140625" style="14"/>
    <col min="10" max="10" width="9.140625" style="74"/>
  </cols>
  <sheetData>
    <row r="1" spans="1:12" ht="15.75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2.75" customHeight="1" x14ac:dyDescent="0.2">
      <c r="A2" s="94" t="str">
        <f>Responses!A2</f>
        <v>RFQ730-17099 CM@R University of Houston Garage No. 5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.75" thickBot="1" x14ac:dyDescent="0.25">
      <c r="A3" s="14"/>
      <c r="B3" s="26"/>
      <c r="C3" s="14"/>
      <c r="D3" s="14"/>
      <c r="E3" s="14"/>
      <c r="F3" s="14"/>
      <c r="G3" s="14"/>
      <c r="K3" s="16"/>
    </row>
    <row r="4" spans="1:12" ht="125.25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71" t="s">
        <v>58</v>
      </c>
      <c r="J4" s="70" t="s">
        <v>59</v>
      </c>
      <c r="K4" s="22" t="s">
        <v>8</v>
      </c>
    </row>
    <row r="5" spans="1:12" ht="16.5" thickTop="1" x14ac:dyDescent="0.2">
      <c r="A5" s="41" t="str">
        <f>Responses!A5</f>
        <v>Anslow Bryant</v>
      </c>
      <c r="B5" s="44">
        <v>21</v>
      </c>
      <c r="C5" s="44">
        <v>12.8</v>
      </c>
      <c r="D5" s="44">
        <v>6</v>
      </c>
      <c r="E5" s="44">
        <v>6</v>
      </c>
      <c r="F5" s="44">
        <v>3</v>
      </c>
      <c r="G5" s="45">
        <v>3.5</v>
      </c>
      <c r="H5" s="45">
        <v>3.25</v>
      </c>
      <c r="I5" s="45">
        <v>3.2</v>
      </c>
      <c r="J5" s="88">
        <f>SUM(B5:H5)</f>
        <v>55.55</v>
      </c>
      <c r="K5" s="6">
        <f t="shared" ref="K5:K11" si="0">SUM(B5:I5)</f>
        <v>58.75</v>
      </c>
      <c r="L5" s="32">
        <v>1</v>
      </c>
    </row>
    <row r="6" spans="1:12" ht="15.75" x14ac:dyDescent="0.25">
      <c r="A6" s="41" t="str">
        <f>Responses!A6</f>
        <v>Bartlett Cocke General Contractors, LLC</v>
      </c>
      <c r="B6" s="46">
        <v>21</v>
      </c>
      <c r="C6" s="46">
        <v>12</v>
      </c>
      <c r="D6" s="46">
        <v>6</v>
      </c>
      <c r="E6" s="46">
        <v>6</v>
      </c>
      <c r="F6" s="46">
        <v>3</v>
      </c>
      <c r="G6" s="47">
        <v>3</v>
      </c>
      <c r="H6" s="47">
        <v>3</v>
      </c>
      <c r="I6" s="47">
        <v>10</v>
      </c>
      <c r="J6" s="88">
        <f t="shared" ref="J6:J16" si="1">SUM(B6:H6)</f>
        <v>54</v>
      </c>
      <c r="K6" s="6">
        <f t="shared" si="0"/>
        <v>64</v>
      </c>
      <c r="L6" s="31">
        <v>2</v>
      </c>
    </row>
    <row r="7" spans="1:12" ht="15.75" x14ac:dyDescent="0.25">
      <c r="A7" s="41" t="str">
        <f>Responses!A7</f>
        <v>E.E. Reed Construction, LP</v>
      </c>
      <c r="B7" s="44">
        <v>24.5</v>
      </c>
      <c r="C7" s="44">
        <v>12</v>
      </c>
      <c r="D7" s="44">
        <v>6</v>
      </c>
      <c r="E7" s="44">
        <v>6</v>
      </c>
      <c r="F7" s="44">
        <v>3</v>
      </c>
      <c r="G7" s="45">
        <v>3</v>
      </c>
      <c r="H7" s="45">
        <v>3.25</v>
      </c>
      <c r="I7" s="45">
        <v>10</v>
      </c>
      <c r="J7" s="88">
        <f t="shared" si="1"/>
        <v>57.75</v>
      </c>
      <c r="K7" s="6">
        <f t="shared" si="0"/>
        <v>67.75</v>
      </c>
      <c r="L7" s="33">
        <v>3</v>
      </c>
    </row>
    <row r="8" spans="1:12" ht="15.75" x14ac:dyDescent="0.25">
      <c r="A8" s="41" t="str">
        <f>Responses!A8</f>
        <v>Flintco - Astatus</v>
      </c>
      <c r="B8" s="46">
        <v>21</v>
      </c>
      <c r="C8" s="46">
        <v>13</v>
      </c>
      <c r="D8" s="46">
        <v>6</v>
      </c>
      <c r="E8" s="46">
        <v>6</v>
      </c>
      <c r="F8" s="46">
        <v>3</v>
      </c>
      <c r="G8" s="47">
        <v>3</v>
      </c>
      <c r="H8" s="47">
        <v>2.5</v>
      </c>
      <c r="I8" s="47">
        <v>10</v>
      </c>
      <c r="J8" s="88">
        <f t="shared" si="1"/>
        <v>54.5</v>
      </c>
      <c r="K8" s="6">
        <f t="shared" si="0"/>
        <v>64.5</v>
      </c>
      <c r="L8" s="31">
        <v>4</v>
      </c>
    </row>
    <row r="9" spans="1:12" ht="15.75" x14ac:dyDescent="0.25">
      <c r="A9" s="41" t="str">
        <f>Responses!A9</f>
        <v>Hoar Construction, LLC</v>
      </c>
      <c r="B9" s="44">
        <v>21</v>
      </c>
      <c r="C9" s="44">
        <v>12</v>
      </c>
      <c r="D9" s="44">
        <v>6</v>
      </c>
      <c r="E9" s="44">
        <v>6</v>
      </c>
      <c r="F9" s="44">
        <v>3</v>
      </c>
      <c r="G9" s="45">
        <v>3</v>
      </c>
      <c r="H9" s="45">
        <v>3.5</v>
      </c>
      <c r="I9" s="45">
        <v>6.4</v>
      </c>
      <c r="J9" s="88">
        <f t="shared" si="1"/>
        <v>54.5</v>
      </c>
      <c r="K9" s="6">
        <f t="shared" si="0"/>
        <v>60.9</v>
      </c>
      <c r="L9" s="33">
        <v>5</v>
      </c>
    </row>
    <row r="10" spans="1:12" ht="15.75" x14ac:dyDescent="0.25">
      <c r="A10" s="41" t="str">
        <f>Responses!A10</f>
        <v>J.T. Vaughn Construction, LLC</v>
      </c>
      <c r="B10" s="46">
        <v>24.5</v>
      </c>
      <c r="C10" s="46">
        <v>14</v>
      </c>
      <c r="D10" s="46">
        <v>6</v>
      </c>
      <c r="E10" s="46">
        <v>6</v>
      </c>
      <c r="F10" s="46">
        <v>3</v>
      </c>
      <c r="G10" s="47">
        <v>3</v>
      </c>
      <c r="H10" s="47">
        <v>3.5</v>
      </c>
      <c r="I10" s="47">
        <v>5.8</v>
      </c>
      <c r="J10" s="88">
        <f t="shared" si="1"/>
        <v>60</v>
      </c>
      <c r="K10" s="6">
        <f t="shared" si="0"/>
        <v>65.8</v>
      </c>
      <c r="L10" s="31">
        <v>6</v>
      </c>
    </row>
    <row r="11" spans="1:12" ht="15.75" x14ac:dyDescent="0.25">
      <c r="A11" s="41" t="str">
        <f>Responses!A11</f>
        <v>McCarthy Building Companies, Inc.</v>
      </c>
      <c r="B11" s="44">
        <v>24.5</v>
      </c>
      <c r="C11" s="44">
        <v>12.8</v>
      </c>
      <c r="D11" s="44">
        <v>6</v>
      </c>
      <c r="E11" s="44">
        <v>6</v>
      </c>
      <c r="F11" s="44">
        <v>3</v>
      </c>
      <c r="G11" s="45">
        <v>3</v>
      </c>
      <c r="H11" s="45">
        <v>3.3</v>
      </c>
      <c r="I11" s="45">
        <v>10</v>
      </c>
      <c r="J11" s="88">
        <f t="shared" si="1"/>
        <v>58.599999999999994</v>
      </c>
      <c r="K11" s="6">
        <f t="shared" si="0"/>
        <v>68.599999999999994</v>
      </c>
      <c r="L11" s="33">
        <v>7</v>
      </c>
    </row>
    <row r="12" spans="1:12" ht="15.75" x14ac:dyDescent="0.25">
      <c r="A12" s="41" t="str">
        <f>Responses!A12</f>
        <v>Morganti Texas, Inc.</v>
      </c>
      <c r="B12" s="46">
        <v>21</v>
      </c>
      <c r="C12" s="46">
        <v>13.2</v>
      </c>
      <c r="D12" s="46">
        <v>6</v>
      </c>
      <c r="E12" s="46">
        <v>6</v>
      </c>
      <c r="F12" s="46">
        <v>3</v>
      </c>
      <c r="G12" s="47">
        <v>4</v>
      </c>
      <c r="H12" s="47">
        <v>3.3</v>
      </c>
      <c r="I12" s="47">
        <v>4.8</v>
      </c>
      <c r="J12" s="88">
        <f t="shared" si="1"/>
        <v>56.5</v>
      </c>
      <c r="K12" s="6">
        <f>SUM(B12:I12)</f>
        <v>61.3</v>
      </c>
      <c r="L12" s="31">
        <v>8</v>
      </c>
    </row>
    <row r="13" spans="1:12" ht="15.75" x14ac:dyDescent="0.25">
      <c r="A13" s="41" t="str">
        <f>Responses!A13</f>
        <v>Pepper-Lawson Construction, LP</v>
      </c>
      <c r="B13" s="44">
        <v>21</v>
      </c>
      <c r="C13" s="44">
        <v>12</v>
      </c>
      <c r="D13" s="44">
        <v>6</v>
      </c>
      <c r="E13" s="44">
        <v>6</v>
      </c>
      <c r="F13" s="44">
        <v>3</v>
      </c>
      <c r="G13" s="45">
        <v>3</v>
      </c>
      <c r="H13" s="45">
        <v>3</v>
      </c>
      <c r="I13" s="45">
        <v>5.2</v>
      </c>
      <c r="J13" s="88">
        <f t="shared" si="1"/>
        <v>54</v>
      </c>
      <c r="K13" s="6">
        <f>SUM(B13:I13)</f>
        <v>59.2</v>
      </c>
      <c r="L13" s="33">
        <v>9</v>
      </c>
    </row>
    <row r="14" spans="1:12" ht="15.75" x14ac:dyDescent="0.25">
      <c r="A14" s="41" t="str">
        <f>Responses!A14</f>
        <v>Tellepsen Builders, LP</v>
      </c>
      <c r="B14" s="46">
        <v>24.5</v>
      </c>
      <c r="C14" s="46">
        <v>13</v>
      </c>
      <c r="D14" s="46">
        <v>6</v>
      </c>
      <c r="E14" s="46">
        <v>6</v>
      </c>
      <c r="F14" s="46">
        <v>3</v>
      </c>
      <c r="G14" s="47">
        <v>3.25</v>
      </c>
      <c r="H14" s="47">
        <v>3</v>
      </c>
      <c r="I14" s="47">
        <v>5.2</v>
      </c>
      <c r="J14" s="88">
        <f t="shared" si="1"/>
        <v>58.75</v>
      </c>
      <c r="K14" s="6">
        <f>SUM(B14:I14)</f>
        <v>63.95</v>
      </c>
      <c r="L14" s="31">
        <v>10</v>
      </c>
    </row>
    <row r="15" spans="1:12" ht="15.75" x14ac:dyDescent="0.25">
      <c r="A15" s="41" t="str">
        <f>Responses!A15</f>
        <v>Turner Construction Company</v>
      </c>
      <c r="B15" s="44">
        <v>22.4</v>
      </c>
      <c r="C15" s="44">
        <v>13.2</v>
      </c>
      <c r="D15" s="44">
        <v>6</v>
      </c>
      <c r="E15" s="44">
        <v>6</v>
      </c>
      <c r="F15" s="44">
        <v>3</v>
      </c>
      <c r="G15" s="45">
        <v>3</v>
      </c>
      <c r="H15" s="45">
        <v>3.5</v>
      </c>
      <c r="I15" s="45">
        <v>7.2</v>
      </c>
      <c r="J15" s="88">
        <f t="shared" si="1"/>
        <v>57.099999999999994</v>
      </c>
      <c r="K15" s="6">
        <f t="shared" ref="K15:K16" si="2">SUM(B15:I15)</f>
        <v>64.3</v>
      </c>
      <c r="L15" s="33">
        <v>11</v>
      </c>
    </row>
    <row r="16" spans="1:12" ht="15.75" x14ac:dyDescent="0.25">
      <c r="A16" s="41" t="str">
        <f>Responses!A16</f>
        <v>D.E. Harvey Buliders, Inc.</v>
      </c>
      <c r="B16" s="46">
        <v>24.5</v>
      </c>
      <c r="C16" s="46">
        <v>12</v>
      </c>
      <c r="D16" s="46">
        <v>6</v>
      </c>
      <c r="E16" s="46">
        <v>6</v>
      </c>
      <c r="F16" s="46">
        <v>3</v>
      </c>
      <c r="G16" s="47">
        <v>3</v>
      </c>
      <c r="H16" s="47">
        <v>3.25</v>
      </c>
      <c r="I16" s="47">
        <v>5.2</v>
      </c>
      <c r="J16" s="88">
        <f t="shared" si="1"/>
        <v>57.75</v>
      </c>
      <c r="K16" s="6">
        <f t="shared" si="2"/>
        <v>62.95</v>
      </c>
      <c r="L16" s="31">
        <v>12</v>
      </c>
    </row>
    <row r="17" spans="1:12" ht="15.75" x14ac:dyDescent="0.25">
      <c r="A17" s="41" t="str">
        <f>Responses!A17</f>
        <v>Austin Commercial</v>
      </c>
      <c r="B17" s="82">
        <v>21</v>
      </c>
      <c r="C17" s="82">
        <v>13</v>
      </c>
      <c r="D17" s="82">
        <v>6</v>
      </c>
      <c r="E17" s="82">
        <v>6</v>
      </c>
      <c r="F17" s="82">
        <v>3</v>
      </c>
      <c r="G17" s="83">
        <v>2.75</v>
      </c>
      <c r="H17" s="83">
        <v>3</v>
      </c>
      <c r="I17" s="83">
        <v>5.2</v>
      </c>
      <c r="J17" s="88">
        <f t="shared" ref="J17" si="3">SUM(B17:H17)</f>
        <v>54.75</v>
      </c>
      <c r="K17" s="6">
        <f t="shared" ref="K17" si="4">SUM(B17:I17)</f>
        <v>59.95</v>
      </c>
      <c r="L17" s="31">
        <v>13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A4" workbookViewId="0">
      <selection activeCell="B17" sqref="B17"/>
    </sheetView>
  </sheetViews>
  <sheetFormatPr defaultRowHeight="12.75" x14ac:dyDescent="0.2"/>
  <cols>
    <col min="1" max="1" width="59.42578125" customWidth="1"/>
    <col min="2" max="2" width="8.140625" style="25" customWidth="1"/>
    <col min="3" max="4" width="7" customWidth="1"/>
    <col min="5" max="5" width="9.28515625" customWidth="1"/>
    <col min="8" max="9" width="9.140625" style="14"/>
    <col min="10" max="10" width="9.140625" style="74"/>
  </cols>
  <sheetData>
    <row r="1" spans="1:12" ht="15.75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2.75" customHeight="1" x14ac:dyDescent="0.2">
      <c r="A2" s="94" t="str">
        <f>Responses!A2</f>
        <v>RFQ730-17099 CM@R University of Houston Garage No. 5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.75" thickBot="1" x14ac:dyDescent="0.25">
      <c r="A3" s="14"/>
      <c r="B3" s="26"/>
      <c r="C3" s="14"/>
      <c r="D3" s="14"/>
      <c r="E3" s="14"/>
      <c r="F3" s="14"/>
      <c r="G3" s="14"/>
      <c r="K3" s="16"/>
    </row>
    <row r="4" spans="1:12" ht="125.25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71" t="s">
        <v>58</v>
      </c>
      <c r="J4" s="70" t="s">
        <v>59</v>
      </c>
      <c r="K4" s="22" t="s">
        <v>8</v>
      </c>
    </row>
    <row r="5" spans="1:12" ht="16.5" thickTop="1" x14ac:dyDescent="0.2">
      <c r="A5" s="41" t="str">
        <f>Responses!A5</f>
        <v>Anslow Bryant</v>
      </c>
      <c r="B5" s="44">
        <v>24.5</v>
      </c>
      <c r="C5" s="44">
        <v>12</v>
      </c>
      <c r="D5" s="44">
        <v>6</v>
      </c>
      <c r="E5" s="44">
        <v>6</v>
      </c>
      <c r="F5" s="44">
        <v>3</v>
      </c>
      <c r="G5" s="45">
        <v>3</v>
      </c>
      <c r="H5" s="45">
        <v>3.5</v>
      </c>
      <c r="I5" s="45">
        <v>3.2</v>
      </c>
      <c r="J5" s="88">
        <f>SUM(B5:H5)</f>
        <v>58</v>
      </c>
      <c r="K5" s="6">
        <f t="shared" ref="K5:K11" si="0">SUM(B5:I5)</f>
        <v>61.2</v>
      </c>
      <c r="L5" s="32">
        <v>1</v>
      </c>
    </row>
    <row r="6" spans="1:12" ht="15.75" x14ac:dyDescent="0.25">
      <c r="A6" s="41" t="str">
        <f>Responses!A6</f>
        <v>Bartlett Cocke General Contractors, LLC</v>
      </c>
      <c r="B6" s="46">
        <v>21</v>
      </c>
      <c r="C6" s="46">
        <v>12</v>
      </c>
      <c r="D6" s="46">
        <v>6</v>
      </c>
      <c r="E6" s="46">
        <v>6</v>
      </c>
      <c r="F6" s="46">
        <v>3</v>
      </c>
      <c r="G6" s="47">
        <v>3</v>
      </c>
      <c r="H6" s="47">
        <v>2.5</v>
      </c>
      <c r="I6" s="47">
        <v>10</v>
      </c>
      <c r="J6" s="88">
        <f t="shared" ref="J6:J16" si="1">SUM(B6:H6)</f>
        <v>53.5</v>
      </c>
      <c r="K6" s="6">
        <f t="shared" si="0"/>
        <v>63.5</v>
      </c>
      <c r="L6" s="31">
        <v>2</v>
      </c>
    </row>
    <row r="7" spans="1:12" ht="15.75" x14ac:dyDescent="0.25">
      <c r="A7" s="41" t="str">
        <f>Responses!A7</f>
        <v>E.E. Reed Construction, LP</v>
      </c>
      <c r="B7" s="44">
        <v>24.5</v>
      </c>
      <c r="C7" s="44">
        <v>14</v>
      </c>
      <c r="D7" s="44">
        <v>6</v>
      </c>
      <c r="E7" s="44">
        <v>6</v>
      </c>
      <c r="F7" s="44">
        <v>3</v>
      </c>
      <c r="G7" s="45">
        <v>3</v>
      </c>
      <c r="H7" s="45">
        <v>0</v>
      </c>
      <c r="I7" s="45">
        <v>10</v>
      </c>
      <c r="J7" s="88">
        <f t="shared" si="1"/>
        <v>56.5</v>
      </c>
      <c r="K7" s="6">
        <f t="shared" si="0"/>
        <v>66.5</v>
      </c>
      <c r="L7" s="33">
        <v>3</v>
      </c>
    </row>
    <row r="8" spans="1:12" ht="15.75" x14ac:dyDescent="0.25">
      <c r="A8" s="41" t="str">
        <f>Responses!A8</f>
        <v>Flintco - Astatus</v>
      </c>
      <c r="B8" s="46">
        <v>21</v>
      </c>
      <c r="C8" s="46">
        <v>14</v>
      </c>
      <c r="D8" s="46">
        <v>6</v>
      </c>
      <c r="E8" s="46">
        <v>6</v>
      </c>
      <c r="F8" s="46">
        <v>3</v>
      </c>
      <c r="G8" s="47">
        <v>3</v>
      </c>
      <c r="H8" s="47">
        <v>0</v>
      </c>
      <c r="I8" s="47">
        <v>10</v>
      </c>
      <c r="J8" s="88">
        <f t="shared" si="1"/>
        <v>53</v>
      </c>
      <c r="K8" s="6">
        <f t="shared" si="0"/>
        <v>63</v>
      </c>
      <c r="L8" s="31">
        <v>4</v>
      </c>
    </row>
    <row r="9" spans="1:12" ht="15.75" x14ac:dyDescent="0.25">
      <c r="A9" s="41" t="str">
        <f>Responses!A9</f>
        <v>Hoar Construction, LLC</v>
      </c>
      <c r="B9" s="44">
        <v>24.5</v>
      </c>
      <c r="C9" s="44">
        <v>12</v>
      </c>
      <c r="D9" s="44">
        <v>6</v>
      </c>
      <c r="E9" s="44">
        <v>6</v>
      </c>
      <c r="F9" s="44">
        <v>3</v>
      </c>
      <c r="G9" s="45">
        <v>3</v>
      </c>
      <c r="H9" s="45">
        <v>0</v>
      </c>
      <c r="I9" s="45">
        <v>6.4</v>
      </c>
      <c r="J9" s="88">
        <f t="shared" si="1"/>
        <v>54.5</v>
      </c>
      <c r="K9" s="6">
        <f t="shared" si="0"/>
        <v>60.9</v>
      </c>
      <c r="L9" s="33">
        <v>5</v>
      </c>
    </row>
    <row r="10" spans="1:12" ht="15.75" x14ac:dyDescent="0.25">
      <c r="A10" s="41" t="str">
        <f>Responses!A10</f>
        <v>J.T. Vaughn Construction, LLC</v>
      </c>
      <c r="B10" s="46">
        <v>24.5</v>
      </c>
      <c r="C10" s="46">
        <v>14</v>
      </c>
      <c r="D10" s="46">
        <v>6</v>
      </c>
      <c r="E10" s="46">
        <v>6</v>
      </c>
      <c r="F10" s="46">
        <v>3</v>
      </c>
      <c r="G10" s="47">
        <v>3</v>
      </c>
      <c r="H10" s="47">
        <v>0</v>
      </c>
      <c r="I10" s="47">
        <v>5.8</v>
      </c>
      <c r="J10" s="88">
        <f t="shared" si="1"/>
        <v>56.5</v>
      </c>
      <c r="K10" s="6">
        <f t="shared" si="0"/>
        <v>62.3</v>
      </c>
      <c r="L10" s="31">
        <v>6</v>
      </c>
    </row>
    <row r="11" spans="1:12" ht="15.75" x14ac:dyDescent="0.25">
      <c r="A11" s="41" t="str">
        <f>Responses!A11</f>
        <v>McCarthy Building Companies, Inc.</v>
      </c>
      <c r="B11" s="44">
        <v>21</v>
      </c>
      <c r="C11" s="44">
        <v>12</v>
      </c>
      <c r="D11" s="44">
        <v>6</v>
      </c>
      <c r="E11" s="44">
        <v>6</v>
      </c>
      <c r="F11" s="44">
        <v>3</v>
      </c>
      <c r="G11" s="45">
        <v>3</v>
      </c>
      <c r="H11" s="45">
        <v>0</v>
      </c>
      <c r="I11" s="45">
        <v>10</v>
      </c>
      <c r="J11" s="88">
        <f t="shared" si="1"/>
        <v>51</v>
      </c>
      <c r="K11" s="6">
        <f t="shared" si="0"/>
        <v>61</v>
      </c>
      <c r="L11" s="33">
        <v>7</v>
      </c>
    </row>
    <row r="12" spans="1:12" ht="15.75" x14ac:dyDescent="0.25">
      <c r="A12" s="41" t="str">
        <f>Responses!A12</f>
        <v>Morganti Texas, Inc.</v>
      </c>
      <c r="B12" s="46">
        <v>21</v>
      </c>
      <c r="C12" s="46">
        <v>12</v>
      </c>
      <c r="D12" s="46">
        <v>6</v>
      </c>
      <c r="E12" s="46">
        <v>6</v>
      </c>
      <c r="F12" s="46">
        <v>3</v>
      </c>
      <c r="G12" s="47">
        <v>3</v>
      </c>
      <c r="H12" s="47">
        <v>0</v>
      </c>
      <c r="I12" s="47">
        <v>4.8</v>
      </c>
      <c r="J12" s="88">
        <f t="shared" si="1"/>
        <v>51</v>
      </c>
      <c r="K12" s="6">
        <f>SUM(B12:I12)</f>
        <v>55.8</v>
      </c>
      <c r="L12" s="31">
        <v>8</v>
      </c>
    </row>
    <row r="13" spans="1:12" ht="15.75" x14ac:dyDescent="0.25">
      <c r="A13" s="41" t="str">
        <f>Responses!A13</f>
        <v>Pepper-Lawson Construction, LP</v>
      </c>
      <c r="B13" s="44">
        <v>21</v>
      </c>
      <c r="C13" s="44">
        <v>14</v>
      </c>
      <c r="D13" s="44">
        <v>6</v>
      </c>
      <c r="E13" s="44">
        <v>6</v>
      </c>
      <c r="F13" s="44">
        <v>3</v>
      </c>
      <c r="G13" s="45">
        <v>3</v>
      </c>
      <c r="H13" s="45">
        <v>0</v>
      </c>
      <c r="I13" s="45">
        <v>5.2</v>
      </c>
      <c r="J13" s="88">
        <f t="shared" si="1"/>
        <v>53</v>
      </c>
      <c r="K13" s="6">
        <f>SUM(B13:I13)</f>
        <v>58.2</v>
      </c>
      <c r="L13" s="33">
        <v>9</v>
      </c>
    </row>
    <row r="14" spans="1:12" ht="15.75" x14ac:dyDescent="0.25">
      <c r="A14" s="41" t="str">
        <f>Responses!A14</f>
        <v>Tellepsen Builders, LP</v>
      </c>
      <c r="B14" s="46">
        <v>24.5</v>
      </c>
      <c r="C14" s="46">
        <v>14</v>
      </c>
      <c r="D14" s="46">
        <v>6</v>
      </c>
      <c r="E14" s="46">
        <v>6</v>
      </c>
      <c r="F14" s="46">
        <v>3</v>
      </c>
      <c r="G14" s="47">
        <v>3</v>
      </c>
      <c r="H14" s="47">
        <v>2</v>
      </c>
      <c r="I14" s="47">
        <v>5.2</v>
      </c>
      <c r="J14" s="88">
        <f t="shared" si="1"/>
        <v>58.5</v>
      </c>
      <c r="K14" s="6">
        <f>SUM(B14:I14)</f>
        <v>63.7</v>
      </c>
      <c r="L14" s="31">
        <v>10</v>
      </c>
    </row>
    <row r="15" spans="1:12" ht="15.75" x14ac:dyDescent="0.25">
      <c r="A15" s="41" t="str">
        <f>Responses!A15</f>
        <v>Turner Construction Company</v>
      </c>
      <c r="B15" s="44">
        <v>21</v>
      </c>
      <c r="C15" s="44">
        <v>14</v>
      </c>
      <c r="D15" s="44">
        <v>6</v>
      </c>
      <c r="E15" s="44">
        <v>6</v>
      </c>
      <c r="F15" s="44">
        <v>3</v>
      </c>
      <c r="G15" s="45">
        <v>3</v>
      </c>
      <c r="H15" s="45">
        <v>2</v>
      </c>
      <c r="I15" s="45">
        <v>7.2</v>
      </c>
      <c r="J15" s="88">
        <f t="shared" si="1"/>
        <v>55</v>
      </c>
      <c r="K15" s="6">
        <f t="shared" ref="K15:K16" si="2">SUM(B15:I15)</f>
        <v>62.2</v>
      </c>
      <c r="L15" s="33">
        <v>11</v>
      </c>
    </row>
    <row r="16" spans="1:12" ht="15.75" x14ac:dyDescent="0.25">
      <c r="A16" s="41" t="str">
        <f>Responses!A16</f>
        <v>D.E. Harvey Buliders, Inc.</v>
      </c>
      <c r="B16" s="46">
        <v>21</v>
      </c>
      <c r="C16" s="46">
        <v>12</v>
      </c>
      <c r="D16" s="46">
        <v>6</v>
      </c>
      <c r="E16" s="46">
        <v>6</v>
      </c>
      <c r="F16" s="46">
        <v>3</v>
      </c>
      <c r="G16" s="47">
        <v>3</v>
      </c>
      <c r="H16" s="47">
        <v>0</v>
      </c>
      <c r="I16" s="47">
        <v>5.2</v>
      </c>
      <c r="J16" s="88">
        <f t="shared" si="1"/>
        <v>51</v>
      </c>
      <c r="K16" s="6">
        <f t="shared" si="2"/>
        <v>56.2</v>
      </c>
      <c r="L16" s="31">
        <v>12</v>
      </c>
    </row>
    <row r="17" spans="1:12" ht="15.75" x14ac:dyDescent="0.25">
      <c r="A17" s="41" t="str">
        <f>Responses!A17</f>
        <v>Austin Commercial</v>
      </c>
      <c r="B17" s="82">
        <v>28</v>
      </c>
      <c r="C17" s="82">
        <v>14</v>
      </c>
      <c r="D17" s="82">
        <v>7</v>
      </c>
      <c r="E17" s="82">
        <v>6</v>
      </c>
      <c r="F17" s="82">
        <v>3</v>
      </c>
      <c r="G17" s="83">
        <v>3</v>
      </c>
      <c r="H17" s="83">
        <v>0</v>
      </c>
      <c r="I17" s="83">
        <v>5.2</v>
      </c>
      <c r="J17" s="88">
        <f t="shared" ref="J17" si="3">SUM(B17:H17)</f>
        <v>61</v>
      </c>
      <c r="K17" s="6">
        <f t="shared" ref="K17" si="4">SUM(B17:I17)</f>
        <v>66.2</v>
      </c>
      <c r="L17" s="31">
        <v>13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B16" sqref="B16:D16"/>
    </sheetView>
  </sheetViews>
  <sheetFormatPr defaultRowHeight="12.75" x14ac:dyDescent="0.2"/>
  <cols>
    <col min="1" max="1" width="58" customWidth="1"/>
    <col min="2" max="2" width="9.140625" style="25"/>
    <col min="8" max="9" width="9.140625" style="14"/>
    <col min="10" max="10" width="9.140625" style="74"/>
  </cols>
  <sheetData>
    <row r="1" spans="1:12" ht="15.75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5.75" customHeight="1" x14ac:dyDescent="0.2">
      <c r="A2" s="94" t="str">
        <f>Responses!A2</f>
        <v>RFQ730-17099 CM@R University of Houston Garage No. 5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.75" thickBot="1" x14ac:dyDescent="0.25">
      <c r="A3" s="14"/>
      <c r="B3" s="26"/>
      <c r="C3" s="14"/>
      <c r="D3" s="14"/>
      <c r="E3" s="14"/>
      <c r="F3" s="14"/>
      <c r="G3" s="14"/>
      <c r="K3" s="16"/>
    </row>
    <row r="4" spans="1:12" ht="125.25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71" t="s">
        <v>58</v>
      </c>
      <c r="J4" s="70" t="s">
        <v>59</v>
      </c>
      <c r="K4" s="22" t="s">
        <v>8</v>
      </c>
    </row>
    <row r="5" spans="1:12" ht="16.5" thickTop="1" x14ac:dyDescent="0.2">
      <c r="A5" s="41" t="str">
        <f>Responses!A5</f>
        <v>Anslow Bryant</v>
      </c>
      <c r="B5" s="44">
        <v>33.6</v>
      </c>
      <c r="C5" s="44">
        <v>19.2</v>
      </c>
      <c r="D5" s="44">
        <v>9.1999999999999993</v>
      </c>
      <c r="E5" s="44">
        <v>9.8000000000000007</v>
      </c>
      <c r="F5" s="44">
        <v>4.8</v>
      </c>
      <c r="G5" s="45">
        <v>4.95</v>
      </c>
      <c r="H5" s="45">
        <v>4.8</v>
      </c>
      <c r="I5" s="45">
        <v>3.2</v>
      </c>
      <c r="J5" s="88">
        <f>SUM(B5:H5)</f>
        <v>86.35</v>
      </c>
      <c r="K5" s="6">
        <f t="shared" ref="K5:K11" si="0">SUM(B5:I5)</f>
        <v>89.55</v>
      </c>
      <c r="L5" s="32">
        <v>1</v>
      </c>
    </row>
    <row r="6" spans="1:12" ht="15.75" x14ac:dyDescent="0.25">
      <c r="A6" s="41" t="str">
        <f>Responses!A6</f>
        <v>Bartlett Cocke General Contractors, LLC</v>
      </c>
      <c r="B6" s="46">
        <v>33.6</v>
      </c>
      <c r="C6" s="46">
        <v>19</v>
      </c>
      <c r="D6" s="46">
        <v>9.5</v>
      </c>
      <c r="E6" s="46">
        <v>9.6</v>
      </c>
      <c r="F6" s="46">
        <v>4.75</v>
      </c>
      <c r="G6" s="47">
        <v>4.8499999999999996</v>
      </c>
      <c r="H6" s="47">
        <v>4.8</v>
      </c>
      <c r="I6" s="47">
        <v>10</v>
      </c>
      <c r="J6" s="88">
        <f t="shared" ref="J6:J16" si="1">SUM(B6:H6)</f>
        <v>86.1</v>
      </c>
      <c r="K6" s="6">
        <f t="shared" si="0"/>
        <v>96.1</v>
      </c>
      <c r="L6" s="31">
        <v>2</v>
      </c>
    </row>
    <row r="7" spans="1:12" ht="15.75" x14ac:dyDescent="0.25">
      <c r="A7" s="41" t="str">
        <f>Responses!A7</f>
        <v>E.E. Reed Construction, LP</v>
      </c>
      <c r="B7" s="44">
        <v>33.6</v>
      </c>
      <c r="C7" s="44">
        <v>19.2</v>
      </c>
      <c r="D7" s="44">
        <v>9.6</v>
      </c>
      <c r="E7" s="44">
        <v>9.5</v>
      </c>
      <c r="F7" s="44">
        <v>4.75</v>
      </c>
      <c r="G7" s="45">
        <v>4.8499999999999996</v>
      </c>
      <c r="H7" s="45">
        <v>4.8</v>
      </c>
      <c r="I7" s="45">
        <v>10</v>
      </c>
      <c r="J7" s="88">
        <f t="shared" si="1"/>
        <v>86.3</v>
      </c>
      <c r="K7" s="6">
        <f t="shared" si="0"/>
        <v>96.3</v>
      </c>
      <c r="L7" s="33">
        <v>3</v>
      </c>
    </row>
    <row r="8" spans="1:12" ht="15.75" x14ac:dyDescent="0.25">
      <c r="A8" s="41" t="str">
        <f>Responses!A8</f>
        <v>Flintco - Astatus</v>
      </c>
      <c r="B8" s="46">
        <v>33.25</v>
      </c>
      <c r="C8" s="46">
        <v>19.2</v>
      </c>
      <c r="D8" s="46">
        <v>9.6</v>
      </c>
      <c r="E8" s="46">
        <v>9.5</v>
      </c>
      <c r="F8" s="46">
        <v>4.75</v>
      </c>
      <c r="G8" s="47">
        <v>4.9000000000000004</v>
      </c>
      <c r="H8" s="47">
        <v>4.8</v>
      </c>
      <c r="I8" s="47">
        <v>10</v>
      </c>
      <c r="J8" s="88">
        <f t="shared" si="1"/>
        <v>86.000000000000014</v>
      </c>
      <c r="K8" s="6">
        <f t="shared" si="0"/>
        <v>96.000000000000014</v>
      </c>
      <c r="L8" s="31">
        <v>4</v>
      </c>
    </row>
    <row r="9" spans="1:12" ht="15.75" x14ac:dyDescent="0.25">
      <c r="A9" s="41" t="str">
        <f>Responses!A9</f>
        <v>Hoar Construction, LLC</v>
      </c>
      <c r="B9" s="44">
        <v>33.950000000000003</v>
      </c>
      <c r="C9" s="44">
        <v>19.399999999999999</v>
      </c>
      <c r="D9" s="44">
        <v>9.6</v>
      </c>
      <c r="E9" s="44">
        <v>9.5</v>
      </c>
      <c r="F9" s="44">
        <v>4.8499999999999996</v>
      </c>
      <c r="G9" s="45">
        <v>4.8499999999999996</v>
      </c>
      <c r="H9" s="45">
        <v>4.8</v>
      </c>
      <c r="I9" s="45">
        <v>6.4</v>
      </c>
      <c r="J9" s="88">
        <f t="shared" si="1"/>
        <v>86.949999999999989</v>
      </c>
      <c r="K9" s="6">
        <f t="shared" si="0"/>
        <v>93.35</v>
      </c>
      <c r="L9" s="33">
        <v>5</v>
      </c>
    </row>
    <row r="10" spans="1:12" ht="15.75" x14ac:dyDescent="0.25">
      <c r="A10" s="41" t="str">
        <f>Responses!A10</f>
        <v>J.T. Vaughn Construction, LLC</v>
      </c>
      <c r="B10" s="46">
        <v>33.950000000000003</v>
      </c>
      <c r="C10" s="46">
        <v>19.2</v>
      </c>
      <c r="D10" s="46">
        <v>9.5</v>
      </c>
      <c r="E10" s="46">
        <v>9.5</v>
      </c>
      <c r="F10" s="46">
        <v>4.8499999999999996</v>
      </c>
      <c r="G10" s="47">
        <v>4.8499999999999996</v>
      </c>
      <c r="H10" s="47">
        <v>4.8</v>
      </c>
      <c r="I10" s="47">
        <v>5.8</v>
      </c>
      <c r="J10" s="88">
        <f t="shared" si="1"/>
        <v>86.649999999999991</v>
      </c>
      <c r="K10" s="6">
        <f t="shared" si="0"/>
        <v>92.449999999999989</v>
      </c>
      <c r="L10" s="31">
        <v>6</v>
      </c>
    </row>
    <row r="11" spans="1:12" ht="15.75" x14ac:dyDescent="0.25">
      <c r="A11" s="41" t="str">
        <f>Responses!A11</f>
        <v>McCarthy Building Companies, Inc.</v>
      </c>
      <c r="B11" s="44">
        <v>33.25</v>
      </c>
      <c r="C11" s="44">
        <v>19</v>
      </c>
      <c r="D11" s="44">
        <v>9.3000000000000007</v>
      </c>
      <c r="E11" s="44">
        <v>9.3000000000000007</v>
      </c>
      <c r="F11" s="44">
        <v>4.8</v>
      </c>
      <c r="G11" s="45">
        <v>4.8</v>
      </c>
      <c r="H11" s="45">
        <v>4.8</v>
      </c>
      <c r="I11" s="45">
        <v>10</v>
      </c>
      <c r="J11" s="88">
        <f t="shared" si="1"/>
        <v>85.249999999999986</v>
      </c>
      <c r="K11" s="6">
        <f t="shared" si="0"/>
        <v>95.249999999999986</v>
      </c>
      <c r="L11" s="33">
        <v>7</v>
      </c>
    </row>
    <row r="12" spans="1:12" ht="15.75" x14ac:dyDescent="0.25">
      <c r="A12" s="41" t="str">
        <f>Responses!A12</f>
        <v>Morganti Texas, Inc.</v>
      </c>
      <c r="B12" s="46">
        <v>33.6</v>
      </c>
      <c r="C12" s="46">
        <v>19.399999999999999</v>
      </c>
      <c r="D12" s="46">
        <v>9.6</v>
      </c>
      <c r="E12" s="46">
        <v>9.6</v>
      </c>
      <c r="F12" s="46">
        <v>4.8499999999999996</v>
      </c>
      <c r="G12" s="47">
        <v>4.8499999999999996</v>
      </c>
      <c r="H12" s="47">
        <v>4.8</v>
      </c>
      <c r="I12" s="47">
        <v>4.8</v>
      </c>
      <c r="J12" s="88">
        <f t="shared" si="1"/>
        <v>86.699999999999989</v>
      </c>
      <c r="K12" s="6">
        <f>SUM(B12:I12)</f>
        <v>91.499999999999986</v>
      </c>
      <c r="L12" s="31">
        <v>8</v>
      </c>
    </row>
    <row r="13" spans="1:12" ht="15.75" x14ac:dyDescent="0.25">
      <c r="A13" s="41" t="str">
        <f>Responses!A13</f>
        <v>Pepper-Lawson Construction, LP</v>
      </c>
      <c r="B13" s="44">
        <v>33.25</v>
      </c>
      <c r="C13" s="44">
        <v>19.2</v>
      </c>
      <c r="D13" s="44">
        <v>9.6</v>
      </c>
      <c r="E13" s="44">
        <v>9.5</v>
      </c>
      <c r="F13" s="44">
        <v>4.75</v>
      </c>
      <c r="G13" s="45">
        <v>4.8499999999999996</v>
      </c>
      <c r="H13" s="45">
        <v>4.8</v>
      </c>
      <c r="I13" s="45">
        <v>5.2</v>
      </c>
      <c r="J13" s="88">
        <f t="shared" si="1"/>
        <v>85.95</v>
      </c>
      <c r="K13" s="6">
        <f>SUM(B13:I13)</f>
        <v>91.15</v>
      </c>
      <c r="L13" s="33">
        <v>9</v>
      </c>
    </row>
    <row r="14" spans="1:12" ht="15.75" x14ac:dyDescent="0.25">
      <c r="A14" s="41" t="str">
        <f>Responses!A14</f>
        <v>Tellepsen Builders, LP</v>
      </c>
      <c r="B14" s="46">
        <v>33.950000000000003</v>
      </c>
      <c r="C14" s="46">
        <v>19</v>
      </c>
      <c r="D14" s="46">
        <v>9.6999999999999993</v>
      </c>
      <c r="E14" s="46">
        <v>9.6</v>
      </c>
      <c r="F14" s="46">
        <v>4.75</v>
      </c>
      <c r="G14" s="47">
        <v>4.8</v>
      </c>
      <c r="H14" s="47">
        <v>4.8</v>
      </c>
      <c r="I14" s="47">
        <v>5.2</v>
      </c>
      <c r="J14" s="88">
        <f t="shared" si="1"/>
        <v>86.6</v>
      </c>
      <c r="K14" s="6">
        <f>SUM(B14:I14)</f>
        <v>91.8</v>
      </c>
      <c r="L14" s="31">
        <v>10</v>
      </c>
    </row>
    <row r="15" spans="1:12" ht="15.75" x14ac:dyDescent="0.25">
      <c r="A15" s="41" t="str">
        <f>Responses!A15</f>
        <v>Turner Construction Company</v>
      </c>
      <c r="B15" s="44">
        <v>33.950000000000003</v>
      </c>
      <c r="C15" s="44">
        <v>19.600000000000001</v>
      </c>
      <c r="D15" s="44">
        <v>9.6999999999999993</v>
      </c>
      <c r="E15" s="44">
        <v>9.6999999999999993</v>
      </c>
      <c r="F15" s="44">
        <v>4.8499999999999996</v>
      </c>
      <c r="G15" s="45">
        <v>4.9000000000000004</v>
      </c>
      <c r="H15" s="45">
        <v>4.8</v>
      </c>
      <c r="I15" s="45">
        <v>7.2</v>
      </c>
      <c r="J15" s="88">
        <f t="shared" si="1"/>
        <v>87.5</v>
      </c>
      <c r="K15" s="6">
        <f t="shared" ref="K15:K16" si="2">SUM(B15:I15)</f>
        <v>94.7</v>
      </c>
      <c r="L15" s="33">
        <v>11</v>
      </c>
    </row>
    <row r="16" spans="1:12" ht="15.75" x14ac:dyDescent="0.25">
      <c r="A16" s="41" t="str">
        <f>Responses!A16</f>
        <v>D.E. Harvey Buliders, Inc.</v>
      </c>
      <c r="B16" s="46">
        <v>34.65</v>
      </c>
      <c r="C16" s="46">
        <v>19.399999999999999</v>
      </c>
      <c r="D16" s="46">
        <v>9.8000000000000007</v>
      </c>
      <c r="E16" s="46">
        <v>9.6</v>
      </c>
      <c r="F16" s="46">
        <v>4.9000000000000004</v>
      </c>
      <c r="G16" s="47">
        <v>4.8499999999999996</v>
      </c>
      <c r="H16" s="47">
        <v>4.8</v>
      </c>
      <c r="I16" s="47">
        <v>5.2</v>
      </c>
      <c r="J16" s="88">
        <f t="shared" si="1"/>
        <v>87.999999999999986</v>
      </c>
      <c r="K16" s="6">
        <f t="shared" si="2"/>
        <v>93.199999999999989</v>
      </c>
      <c r="L16" s="31">
        <v>12</v>
      </c>
    </row>
    <row r="17" spans="1:12" ht="15.75" x14ac:dyDescent="0.25">
      <c r="A17" s="41" t="str">
        <f>Responses!A17</f>
        <v>Austin Commercial</v>
      </c>
      <c r="B17" s="82">
        <v>22.75</v>
      </c>
      <c r="C17" s="82">
        <v>13</v>
      </c>
      <c r="D17" s="82">
        <v>6.5</v>
      </c>
      <c r="E17" s="82">
        <v>6.5</v>
      </c>
      <c r="F17" s="82">
        <v>3.25</v>
      </c>
      <c r="G17" s="83">
        <v>3.5</v>
      </c>
      <c r="H17" s="83">
        <v>3.75</v>
      </c>
      <c r="I17" s="83">
        <v>5.2</v>
      </c>
      <c r="J17" s="88">
        <f t="shared" ref="J17" si="3">SUM(B17:H17)</f>
        <v>59.25</v>
      </c>
      <c r="K17" s="6">
        <f t="shared" ref="K17" si="4">SUM(B17:I17)</f>
        <v>64.45</v>
      </c>
      <c r="L17" s="31">
        <v>13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A4" workbookViewId="0">
      <selection activeCell="F15" sqref="F15"/>
    </sheetView>
  </sheetViews>
  <sheetFormatPr defaultRowHeight="12.75" x14ac:dyDescent="0.2"/>
  <cols>
    <col min="1" max="1" width="62.42578125" customWidth="1"/>
    <col min="10" max="10" width="9.140625" style="74"/>
  </cols>
  <sheetData>
    <row r="1" spans="1:12" ht="15.75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14"/>
    </row>
    <row r="2" spans="1:12" ht="15.75" x14ac:dyDescent="0.2">
      <c r="A2" s="94" t="str">
        <f>Responses!A2</f>
        <v>RFQ730-17099 CM@R University of Houston Garage No. 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14"/>
    </row>
    <row r="3" spans="1:12" ht="15.75" thickBot="1" x14ac:dyDescent="0.25">
      <c r="A3" s="14"/>
      <c r="B3" s="26"/>
      <c r="C3" s="14"/>
      <c r="D3" s="14"/>
      <c r="E3" s="14"/>
      <c r="F3" s="14"/>
      <c r="G3" s="14"/>
      <c r="H3" s="14"/>
      <c r="I3" s="14"/>
      <c r="K3" s="16"/>
      <c r="L3" s="14"/>
    </row>
    <row r="4" spans="1:12" ht="125.25" thickTop="1" thickBot="1" x14ac:dyDescent="0.25">
      <c r="A4" s="67" t="s">
        <v>56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71" t="s">
        <v>57</v>
      </c>
      <c r="J4" s="70" t="s">
        <v>59</v>
      </c>
      <c r="K4" s="22" t="s">
        <v>8</v>
      </c>
      <c r="L4" s="14"/>
    </row>
    <row r="5" spans="1:12" ht="16.5" thickTop="1" x14ac:dyDescent="0.2">
      <c r="A5" s="41" t="str">
        <f>Responses!A5</f>
        <v>Anslow Bryant</v>
      </c>
      <c r="B5" s="44">
        <v>21</v>
      </c>
      <c r="C5" s="44">
        <v>13</v>
      </c>
      <c r="D5" s="44">
        <v>7</v>
      </c>
      <c r="E5" s="44">
        <v>7</v>
      </c>
      <c r="F5" s="44">
        <v>3.5</v>
      </c>
      <c r="G5" s="45">
        <v>3.75</v>
      </c>
      <c r="H5" s="45">
        <v>3.25</v>
      </c>
      <c r="I5" s="45">
        <v>3.2</v>
      </c>
      <c r="J5" s="88">
        <f>SUM(B5:H5)</f>
        <v>58.5</v>
      </c>
      <c r="K5" s="6">
        <f t="shared" ref="K5:K11" si="0">SUM(B5:I5)</f>
        <v>61.7</v>
      </c>
      <c r="L5" s="32">
        <v>1</v>
      </c>
    </row>
    <row r="6" spans="1:12" ht="15.75" x14ac:dyDescent="0.25">
      <c r="A6" s="41" t="str">
        <f>Responses!A6</f>
        <v>Bartlett Cocke General Contractors, LLC</v>
      </c>
      <c r="B6" s="46">
        <v>24.5</v>
      </c>
      <c r="C6" s="46">
        <v>16</v>
      </c>
      <c r="D6" s="46">
        <v>7</v>
      </c>
      <c r="E6" s="46">
        <v>7</v>
      </c>
      <c r="F6" s="46">
        <v>3.5</v>
      </c>
      <c r="G6" s="47">
        <v>3.5</v>
      </c>
      <c r="H6" s="47">
        <v>3.5</v>
      </c>
      <c r="I6" s="47">
        <v>10</v>
      </c>
      <c r="J6" s="88">
        <f t="shared" ref="J6:J16" si="1">SUM(B6:H6)</f>
        <v>65</v>
      </c>
      <c r="K6" s="6">
        <f t="shared" si="0"/>
        <v>75</v>
      </c>
      <c r="L6" s="31">
        <v>2</v>
      </c>
    </row>
    <row r="7" spans="1:12" ht="15.75" x14ac:dyDescent="0.25">
      <c r="A7" s="41" t="str">
        <f>Responses!A7</f>
        <v>E.E. Reed Construction, LP</v>
      </c>
      <c r="B7" s="44">
        <v>22.75</v>
      </c>
      <c r="C7" s="44">
        <v>13</v>
      </c>
      <c r="D7" s="44">
        <v>7</v>
      </c>
      <c r="E7" s="44">
        <v>7</v>
      </c>
      <c r="F7" s="44">
        <v>3.5</v>
      </c>
      <c r="G7" s="45">
        <v>3.5</v>
      </c>
      <c r="H7" s="45">
        <v>3.25</v>
      </c>
      <c r="I7" s="45">
        <v>10</v>
      </c>
      <c r="J7" s="88">
        <f t="shared" si="1"/>
        <v>60</v>
      </c>
      <c r="K7" s="6">
        <f t="shared" si="0"/>
        <v>70</v>
      </c>
      <c r="L7" s="33">
        <v>3</v>
      </c>
    </row>
    <row r="8" spans="1:12" ht="15.75" x14ac:dyDescent="0.25">
      <c r="A8" s="41" t="str">
        <f>Responses!A8</f>
        <v>Flintco - Astatus</v>
      </c>
      <c r="B8" s="46">
        <v>21</v>
      </c>
      <c r="C8" s="46">
        <v>13.6</v>
      </c>
      <c r="D8" s="46">
        <v>7</v>
      </c>
      <c r="E8" s="46">
        <v>7</v>
      </c>
      <c r="F8" s="46">
        <v>3.5</v>
      </c>
      <c r="G8" s="47">
        <v>4</v>
      </c>
      <c r="H8" s="47">
        <v>3</v>
      </c>
      <c r="I8" s="47">
        <v>10</v>
      </c>
      <c r="J8" s="88">
        <f t="shared" si="1"/>
        <v>59.1</v>
      </c>
      <c r="K8" s="6">
        <f t="shared" si="0"/>
        <v>69.099999999999994</v>
      </c>
      <c r="L8" s="31">
        <v>4</v>
      </c>
    </row>
    <row r="9" spans="1:12" ht="15.75" x14ac:dyDescent="0.25">
      <c r="A9" s="41" t="str">
        <f>Responses!A9</f>
        <v>Hoar Construction, LLC</v>
      </c>
      <c r="B9" s="44">
        <v>21</v>
      </c>
      <c r="C9" s="44">
        <v>13.2</v>
      </c>
      <c r="D9" s="44">
        <v>7.2</v>
      </c>
      <c r="E9" s="44">
        <v>7</v>
      </c>
      <c r="F9" s="44">
        <v>3.5</v>
      </c>
      <c r="G9" s="45">
        <v>3.5</v>
      </c>
      <c r="H9" s="45">
        <v>3.5</v>
      </c>
      <c r="I9" s="45">
        <v>6.4</v>
      </c>
      <c r="J9" s="88">
        <f t="shared" si="1"/>
        <v>58.900000000000006</v>
      </c>
      <c r="K9" s="6">
        <f t="shared" si="0"/>
        <v>65.300000000000011</v>
      </c>
      <c r="L9" s="33">
        <v>5</v>
      </c>
    </row>
    <row r="10" spans="1:12" ht="15.75" x14ac:dyDescent="0.25">
      <c r="A10" s="41" t="str">
        <f>Responses!A10</f>
        <v>J.T. Vaughn Construction, LLC</v>
      </c>
      <c r="B10" s="46">
        <v>24.5</v>
      </c>
      <c r="C10" s="46">
        <v>16</v>
      </c>
      <c r="D10" s="46">
        <v>7</v>
      </c>
      <c r="E10" s="46">
        <v>8</v>
      </c>
      <c r="F10" s="46">
        <v>3.5</v>
      </c>
      <c r="G10" s="47">
        <v>4</v>
      </c>
      <c r="H10" s="47">
        <v>4</v>
      </c>
      <c r="I10" s="47">
        <v>5.8</v>
      </c>
      <c r="J10" s="88">
        <f t="shared" si="1"/>
        <v>67</v>
      </c>
      <c r="K10" s="6">
        <f t="shared" si="0"/>
        <v>72.8</v>
      </c>
      <c r="L10" s="31">
        <v>6</v>
      </c>
    </row>
    <row r="11" spans="1:12" ht="15.75" x14ac:dyDescent="0.25">
      <c r="A11" s="41" t="str">
        <f>Responses!A11</f>
        <v>McCarthy Building Companies, Inc.</v>
      </c>
      <c r="B11" s="44">
        <v>21</v>
      </c>
      <c r="C11" s="44">
        <v>12.8</v>
      </c>
      <c r="D11" s="44">
        <v>6.4</v>
      </c>
      <c r="E11" s="44">
        <v>6.5</v>
      </c>
      <c r="F11" s="44">
        <v>3.5</v>
      </c>
      <c r="G11" s="45">
        <v>3.5</v>
      </c>
      <c r="H11" s="45">
        <v>4</v>
      </c>
      <c r="I11" s="45">
        <v>10</v>
      </c>
      <c r="J11" s="88">
        <f t="shared" si="1"/>
        <v>57.699999999999996</v>
      </c>
      <c r="K11" s="6">
        <f t="shared" si="0"/>
        <v>67.699999999999989</v>
      </c>
      <c r="L11" s="33">
        <v>7</v>
      </c>
    </row>
    <row r="12" spans="1:12" ht="15.75" x14ac:dyDescent="0.25">
      <c r="A12" s="41" t="str">
        <f>Responses!A12</f>
        <v>Morganti Texas, Inc.</v>
      </c>
      <c r="B12" s="46">
        <v>21</v>
      </c>
      <c r="C12" s="46">
        <v>12</v>
      </c>
      <c r="D12" s="46">
        <v>7.5</v>
      </c>
      <c r="E12" s="46">
        <v>7.6</v>
      </c>
      <c r="F12" s="46">
        <v>3.5</v>
      </c>
      <c r="G12" s="47">
        <v>3.75</v>
      </c>
      <c r="H12" s="47">
        <v>3.25</v>
      </c>
      <c r="I12" s="47">
        <v>4.8</v>
      </c>
      <c r="J12" s="88">
        <f t="shared" si="1"/>
        <v>58.6</v>
      </c>
      <c r="K12" s="6">
        <f>SUM(B12:I12)</f>
        <v>63.4</v>
      </c>
      <c r="L12" s="31">
        <v>8</v>
      </c>
    </row>
    <row r="13" spans="1:12" ht="15.75" x14ac:dyDescent="0.25">
      <c r="A13" s="41" t="str">
        <f>Responses!A13</f>
        <v>Pepper-Lawson Construction, LP</v>
      </c>
      <c r="B13" s="44">
        <v>21</v>
      </c>
      <c r="C13" s="44">
        <v>13</v>
      </c>
      <c r="D13" s="44">
        <v>6.5</v>
      </c>
      <c r="E13" s="44">
        <v>7</v>
      </c>
      <c r="F13" s="44">
        <v>3.5</v>
      </c>
      <c r="G13" s="45">
        <v>3.5</v>
      </c>
      <c r="H13" s="45">
        <v>3.25</v>
      </c>
      <c r="I13" s="45">
        <v>5.2</v>
      </c>
      <c r="J13" s="88">
        <f t="shared" si="1"/>
        <v>57.75</v>
      </c>
      <c r="K13" s="6">
        <f>SUM(B13:I13)</f>
        <v>62.95</v>
      </c>
      <c r="L13" s="33">
        <v>9</v>
      </c>
    </row>
    <row r="14" spans="1:12" ht="15.75" x14ac:dyDescent="0.25">
      <c r="A14" s="41" t="str">
        <f>Responses!A14</f>
        <v>Tellepsen Builders, LP</v>
      </c>
      <c r="B14" s="46">
        <v>24.5</v>
      </c>
      <c r="C14" s="46">
        <v>14</v>
      </c>
      <c r="D14" s="46">
        <v>7.5</v>
      </c>
      <c r="E14" s="46">
        <v>7</v>
      </c>
      <c r="F14" s="46">
        <v>3.5</v>
      </c>
      <c r="G14" s="47">
        <v>3.5</v>
      </c>
      <c r="H14" s="47">
        <v>3.5</v>
      </c>
      <c r="I14" s="47">
        <v>5.2</v>
      </c>
      <c r="J14" s="88">
        <f t="shared" si="1"/>
        <v>63.5</v>
      </c>
      <c r="K14" s="6">
        <f>SUM(B14:I14)</f>
        <v>68.7</v>
      </c>
      <c r="L14" s="31">
        <v>10</v>
      </c>
    </row>
    <row r="15" spans="1:12" ht="15.75" x14ac:dyDescent="0.25">
      <c r="A15" s="41" t="str">
        <f>Responses!A15</f>
        <v>Turner Construction Company</v>
      </c>
      <c r="B15" s="44">
        <v>22.75</v>
      </c>
      <c r="C15" s="44">
        <v>13</v>
      </c>
      <c r="D15" s="44">
        <v>7</v>
      </c>
      <c r="E15" s="44">
        <v>7</v>
      </c>
      <c r="F15" s="44">
        <v>3.5</v>
      </c>
      <c r="G15" s="45">
        <v>3.75</v>
      </c>
      <c r="H15" s="45">
        <v>3.25</v>
      </c>
      <c r="I15" s="45">
        <v>7.2</v>
      </c>
      <c r="J15" s="88">
        <f t="shared" si="1"/>
        <v>60.25</v>
      </c>
      <c r="K15" s="6">
        <f t="shared" ref="K15:K16" si="2">SUM(B15:I15)</f>
        <v>67.45</v>
      </c>
      <c r="L15" s="33">
        <v>11</v>
      </c>
    </row>
    <row r="16" spans="1:12" ht="15.75" x14ac:dyDescent="0.25">
      <c r="A16" s="41" t="str">
        <f>Responses!A16</f>
        <v>D.E. Harvey Buliders, Inc.</v>
      </c>
      <c r="B16" s="46">
        <v>21</v>
      </c>
      <c r="C16" s="46">
        <v>12</v>
      </c>
      <c r="D16" s="46">
        <v>7</v>
      </c>
      <c r="E16" s="46">
        <v>7</v>
      </c>
      <c r="F16" s="46">
        <v>3.5</v>
      </c>
      <c r="G16" s="47">
        <v>3.5</v>
      </c>
      <c r="H16" s="47">
        <v>3.5</v>
      </c>
      <c r="I16" s="47">
        <v>5.2</v>
      </c>
      <c r="J16" s="88">
        <f t="shared" si="1"/>
        <v>57.5</v>
      </c>
      <c r="K16" s="6">
        <f t="shared" si="2"/>
        <v>62.7</v>
      </c>
      <c r="L16" s="31">
        <v>12</v>
      </c>
    </row>
    <row r="17" spans="1:12" ht="15.75" x14ac:dyDescent="0.25">
      <c r="A17" s="41" t="str">
        <f>Responses!A17</f>
        <v>Austin Commercial</v>
      </c>
      <c r="B17" s="82">
        <v>21</v>
      </c>
      <c r="C17" s="82">
        <v>13.6</v>
      </c>
      <c r="D17" s="82">
        <v>6</v>
      </c>
      <c r="E17" s="82">
        <v>7</v>
      </c>
      <c r="F17" s="82">
        <v>3.2</v>
      </c>
      <c r="G17" s="83">
        <v>3.2</v>
      </c>
      <c r="H17" s="83">
        <v>3.3</v>
      </c>
      <c r="I17" s="83">
        <v>5.2</v>
      </c>
      <c r="J17" s="88">
        <f t="shared" ref="J17" si="3">SUM(B17:H17)</f>
        <v>57.300000000000004</v>
      </c>
      <c r="K17" s="6">
        <f t="shared" ref="K17" si="4">SUM(B17:I17)</f>
        <v>62.500000000000007</v>
      </c>
      <c r="L17" s="31">
        <v>13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D9" sqref="D9"/>
    </sheetView>
  </sheetViews>
  <sheetFormatPr defaultRowHeight="12.75" x14ac:dyDescent="0.2"/>
  <cols>
    <col min="1" max="1" width="47.140625" customWidth="1"/>
    <col min="9" max="9" width="19.7109375" customWidth="1"/>
    <col min="10" max="10" width="14.85546875" customWidth="1"/>
  </cols>
  <sheetData>
    <row r="1" spans="1:12" ht="15.75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74"/>
      <c r="L1" s="74"/>
    </row>
    <row r="2" spans="1:12" x14ac:dyDescent="0.2">
      <c r="A2" s="94" t="str">
        <f>Responses!A2</f>
        <v>RFQ730-17099 CM@R University of Houston Garage No. 5</v>
      </c>
      <c r="B2" s="95"/>
      <c r="C2" s="95"/>
      <c r="D2" s="95"/>
      <c r="E2" s="95"/>
      <c r="F2" s="95"/>
      <c r="G2" s="95"/>
      <c r="H2" s="95"/>
      <c r="I2" s="95"/>
      <c r="J2" s="95"/>
      <c r="K2" s="74"/>
      <c r="L2" s="74"/>
    </row>
    <row r="3" spans="1:12" ht="15.75" thickBot="1" x14ac:dyDescent="0.25">
      <c r="A3" s="75"/>
      <c r="B3" s="75"/>
      <c r="C3" s="75"/>
      <c r="D3" s="75"/>
      <c r="E3" s="75"/>
      <c r="F3" s="75"/>
      <c r="G3" s="75"/>
      <c r="H3" s="75"/>
      <c r="I3" s="78"/>
      <c r="J3" s="78"/>
      <c r="K3" s="74"/>
      <c r="L3" s="74"/>
    </row>
    <row r="4" spans="1:12" ht="72.75" thickBot="1" x14ac:dyDescent="0.25">
      <c r="A4" s="3" t="s">
        <v>2</v>
      </c>
      <c r="B4" s="12" t="s">
        <v>61</v>
      </c>
      <c r="C4" s="12" t="s">
        <v>62</v>
      </c>
      <c r="D4" s="12" t="s">
        <v>63</v>
      </c>
      <c r="E4" s="12" t="s">
        <v>64</v>
      </c>
      <c r="F4" s="12" t="s">
        <v>65</v>
      </c>
      <c r="G4" s="12" t="s">
        <v>66</v>
      </c>
      <c r="H4" s="12" t="s">
        <v>67</v>
      </c>
      <c r="I4" s="13" t="s">
        <v>3</v>
      </c>
      <c r="J4" s="2" t="s">
        <v>1</v>
      </c>
      <c r="K4" s="74"/>
      <c r="L4" s="74"/>
    </row>
    <row r="5" spans="1:12" s="55" customFormat="1" ht="15.75" x14ac:dyDescent="0.2">
      <c r="A5" s="56" t="str">
        <f>Responses!A5</f>
        <v>Anslow Bryant</v>
      </c>
      <c r="B5" s="49">
        <f>'1'!J5</f>
        <v>74</v>
      </c>
      <c r="C5" s="50">
        <f>'2'!J5</f>
        <v>58.5</v>
      </c>
      <c r="D5" s="50">
        <f>'3'!J5</f>
        <v>87</v>
      </c>
      <c r="E5" s="50">
        <f>'4'!J5</f>
        <v>55.55</v>
      </c>
      <c r="F5" s="50">
        <f>'5'!J5</f>
        <v>58</v>
      </c>
      <c r="G5" s="51">
        <f>'6'!J5</f>
        <v>86.35</v>
      </c>
      <c r="H5" s="51">
        <f>'7'!J5</f>
        <v>58.5</v>
      </c>
      <c r="I5" s="52">
        <f t="shared" ref="I5:I16" si="0">AVERAGE(B5:H5)</f>
        <v>68.271428571428572</v>
      </c>
      <c r="J5" s="53">
        <f>RANK(I5,$I$5:$I$17,0)</f>
        <v>5</v>
      </c>
      <c r="K5" s="91">
        <v>1</v>
      </c>
    </row>
    <row r="6" spans="1:12" ht="15.75" x14ac:dyDescent="0.25">
      <c r="A6" s="86" t="str">
        <f>Responses!A6</f>
        <v>Bartlett Cocke General Contractors, LLC</v>
      </c>
      <c r="B6" s="35">
        <f>'1'!J6</f>
        <v>70</v>
      </c>
      <c r="C6" s="36">
        <f>'2'!J6</f>
        <v>61.5</v>
      </c>
      <c r="D6" s="36">
        <f>'3'!J6</f>
        <v>80.8</v>
      </c>
      <c r="E6" s="36">
        <f>'4'!J6</f>
        <v>54</v>
      </c>
      <c r="F6" s="36">
        <f>'5'!J6</f>
        <v>53.5</v>
      </c>
      <c r="G6" s="37">
        <f>'6'!J6</f>
        <v>86.1</v>
      </c>
      <c r="H6" s="37">
        <f>'7'!J6</f>
        <v>65</v>
      </c>
      <c r="I6" s="38">
        <f t="shared" si="0"/>
        <v>67.271428571428572</v>
      </c>
      <c r="J6" s="39">
        <f t="shared" ref="J6:J17" si="1">RANK(I6,$I$5:$I$17,0)</f>
        <v>9</v>
      </c>
      <c r="K6" s="31">
        <v>2</v>
      </c>
      <c r="L6" s="79"/>
    </row>
    <row r="7" spans="1:12" s="55" customFormat="1" ht="15.75" x14ac:dyDescent="0.25">
      <c r="A7" s="56" t="str">
        <f>Responses!A7</f>
        <v>E.E. Reed Construction, LP</v>
      </c>
      <c r="B7" s="49">
        <f>'1'!J7</f>
        <v>80</v>
      </c>
      <c r="C7" s="50">
        <f>'2'!J7</f>
        <v>58.25</v>
      </c>
      <c r="D7" s="50">
        <f>'3'!J7</f>
        <v>80.5</v>
      </c>
      <c r="E7" s="50">
        <f>'4'!J7</f>
        <v>57.75</v>
      </c>
      <c r="F7" s="50">
        <f>'5'!J7</f>
        <v>56.5</v>
      </c>
      <c r="G7" s="51">
        <f>'6'!J7</f>
        <v>86.3</v>
      </c>
      <c r="H7" s="51">
        <f>'7'!J7</f>
        <v>60</v>
      </c>
      <c r="I7" s="52">
        <f t="shared" si="0"/>
        <v>68.471428571428575</v>
      </c>
      <c r="J7" s="53">
        <f t="shared" si="1"/>
        <v>4</v>
      </c>
      <c r="K7" s="54">
        <v>3</v>
      </c>
    </row>
    <row r="8" spans="1:12" ht="15.75" x14ac:dyDescent="0.25">
      <c r="A8" s="86" t="str">
        <f>Responses!A8</f>
        <v>Flintco - Astatus</v>
      </c>
      <c r="B8" s="35">
        <f>'1'!J8</f>
        <v>81</v>
      </c>
      <c r="C8" s="36">
        <f>'2'!J8</f>
        <v>61.5</v>
      </c>
      <c r="D8" s="36">
        <f>'3'!J8</f>
        <v>78</v>
      </c>
      <c r="E8" s="36">
        <f>'4'!J8</f>
        <v>54.5</v>
      </c>
      <c r="F8" s="36">
        <f>'5'!J8</f>
        <v>53</v>
      </c>
      <c r="G8" s="37">
        <f>'6'!J8</f>
        <v>86.000000000000014</v>
      </c>
      <c r="H8" s="37">
        <f>'7'!J8</f>
        <v>59.1</v>
      </c>
      <c r="I8" s="38">
        <f t="shared" si="0"/>
        <v>67.585714285714289</v>
      </c>
      <c r="J8" s="39">
        <f t="shared" si="1"/>
        <v>7</v>
      </c>
      <c r="K8" s="31">
        <v>4</v>
      </c>
      <c r="L8" s="79"/>
    </row>
    <row r="9" spans="1:12" ht="15.75" x14ac:dyDescent="0.25">
      <c r="A9" s="86" t="str">
        <f>Responses!A9</f>
        <v>Hoar Construction, LLC</v>
      </c>
      <c r="B9" s="35">
        <f>'1'!J9</f>
        <v>78.5</v>
      </c>
      <c r="C9" s="36">
        <f>'2'!J9</f>
        <v>57.5</v>
      </c>
      <c r="D9" s="36">
        <f>'3'!J9</f>
        <v>86.6</v>
      </c>
      <c r="E9" s="36">
        <f>'4'!J9</f>
        <v>54.5</v>
      </c>
      <c r="F9" s="36">
        <f>'5'!J9</f>
        <v>54.5</v>
      </c>
      <c r="G9" s="37">
        <f>'6'!J9</f>
        <v>86.949999999999989</v>
      </c>
      <c r="H9" s="37">
        <f>'7'!J9</f>
        <v>58.900000000000006</v>
      </c>
      <c r="I9" s="38">
        <f t="shared" si="0"/>
        <v>68.20714285714287</v>
      </c>
      <c r="J9" s="39">
        <f t="shared" si="1"/>
        <v>6</v>
      </c>
      <c r="K9" s="31">
        <v>5</v>
      </c>
      <c r="L9" s="79"/>
    </row>
    <row r="10" spans="1:12" s="55" customFormat="1" ht="15.75" x14ac:dyDescent="0.25">
      <c r="A10" s="56" t="str">
        <f>Responses!A10</f>
        <v>J.T. Vaughn Construction, LLC</v>
      </c>
      <c r="B10" s="49">
        <f>'1'!J10</f>
        <v>79</v>
      </c>
      <c r="C10" s="50">
        <f>'2'!J10</f>
        <v>61.75</v>
      </c>
      <c r="D10" s="50">
        <f>'3'!J10</f>
        <v>86.999999999999986</v>
      </c>
      <c r="E10" s="50">
        <f>'4'!J10</f>
        <v>60</v>
      </c>
      <c r="F10" s="50">
        <f>'5'!J10</f>
        <v>56.5</v>
      </c>
      <c r="G10" s="51">
        <f>'6'!J10</f>
        <v>86.649999999999991</v>
      </c>
      <c r="H10" s="51">
        <f>'7'!J10</f>
        <v>67</v>
      </c>
      <c r="I10" s="52">
        <f t="shared" si="0"/>
        <v>71.128571428571419</v>
      </c>
      <c r="J10" s="53">
        <f t="shared" si="1"/>
        <v>2</v>
      </c>
      <c r="K10" s="54">
        <v>6</v>
      </c>
    </row>
    <row r="11" spans="1:12" ht="15.75" x14ac:dyDescent="0.25">
      <c r="A11" s="86" t="str">
        <f>Responses!A11</f>
        <v>McCarthy Building Companies, Inc.</v>
      </c>
      <c r="B11" s="35">
        <f>'1'!J11</f>
        <v>70.5</v>
      </c>
      <c r="C11" s="36">
        <f>'2'!J11</f>
        <v>58</v>
      </c>
      <c r="D11" s="36">
        <f>'3'!J11</f>
        <v>87</v>
      </c>
      <c r="E11" s="36">
        <f>'4'!J11</f>
        <v>58.599999999999994</v>
      </c>
      <c r="F11" s="36">
        <f>'5'!J11</f>
        <v>51</v>
      </c>
      <c r="G11" s="37">
        <f>'6'!J11</f>
        <v>85.249999999999986</v>
      </c>
      <c r="H11" s="37">
        <f>'7'!J11</f>
        <v>57.699999999999996</v>
      </c>
      <c r="I11" s="38">
        <f t="shared" si="0"/>
        <v>66.864285714285714</v>
      </c>
      <c r="J11" s="39">
        <f t="shared" si="1"/>
        <v>12</v>
      </c>
      <c r="K11" s="31">
        <v>7</v>
      </c>
      <c r="L11" s="79"/>
    </row>
    <row r="12" spans="1:12" ht="15.75" x14ac:dyDescent="0.25">
      <c r="A12" s="86" t="str">
        <f>Responses!A12</f>
        <v>Morganti Texas, Inc.</v>
      </c>
      <c r="B12" s="35">
        <f>'1'!J12</f>
        <v>74.5</v>
      </c>
      <c r="C12" s="36">
        <f>'2'!J12</f>
        <v>59.5</v>
      </c>
      <c r="D12" s="36">
        <f>'3'!J12</f>
        <v>83.9</v>
      </c>
      <c r="E12" s="36">
        <f>'4'!J12</f>
        <v>56.5</v>
      </c>
      <c r="F12" s="36">
        <f>'5'!J12</f>
        <v>51</v>
      </c>
      <c r="G12" s="37">
        <f>'6'!J12</f>
        <v>86.699999999999989</v>
      </c>
      <c r="H12" s="37">
        <f>'7'!J12</f>
        <v>58.6</v>
      </c>
      <c r="I12" s="38">
        <f t="shared" si="0"/>
        <v>67.242857142857147</v>
      </c>
      <c r="J12" s="39">
        <f t="shared" si="1"/>
        <v>10</v>
      </c>
      <c r="K12" s="31">
        <v>8</v>
      </c>
      <c r="L12" s="79"/>
    </row>
    <row r="13" spans="1:12" ht="15.75" x14ac:dyDescent="0.25">
      <c r="A13" s="86" t="str">
        <f>Responses!A13</f>
        <v>Pepper-Lawson Construction, LP</v>
      </c>
      <c r="B13" s="35">
        <f>'1'!J13</f>
        <v>73.5</v>
      </c>
      <c r="C13" s="36">
        <f>'2'!J13</f>
        <v>57.25</v>
      </c>
      <c r="D13" s="36">
        <f>'3'!J13</f>
        <v>87</v>
      </c>
      <c r="E13" s="36">
        <f>'4'!J13</f>
        <v>54</v>
      </c>
      <c r="F13" s="36">
        <f>'5'!J13</f>
        <v>53</v>
      </c>
      <c r="G13" s="37">
        <f>'6'!J13</f>
        <v>85.95</v>
      </c>
      <c r="H13" s="37">
        <f>'7'!J13</f>
        <v>57.75</v>
      </c>
      <c r="I13" s="38">
        <f t="shared" si="0"/>
        <v>66.921428571428564</v>
      </c>
      <c r="J13" s="39">
        <f t="shared" si="1"/>
        <v>11</v>
      </c>
      <c r="K13" s="31">
        <v>9</v>
      </c>
      <c r="L13" s="79"/>
    </row>
    <row r="14" spans="1:12" s="55" customFormat="1" ht="15.75" x14ac:dyDescent="0.25">
      <c r="A14" s="56" t="str">
        <f>Responses!A14</f>
        <v>Tellepsen Builders, LP</v>
      </c>
      <c r="B14" s="49">
        <f>'1'!J14</f>
        <v>82.5</v>
      </c>
      <c r="C14" s="50">
        <f>'2'!J14</f>
        <v>59.5</v>
      </c>
      <c r="D14" s="50">
        <f>'3'!J14</f>
        <v>89.6</v>
      </c>
      <c r="E14" s="50">
        <f>'4'!J14</f>
        <v>58.75</v>
      </c>
      <c r="F14" s="50">
        <f>'5'!J14</f>
        <v>58.5</v>
      </c>
      <c r="G14" s="51">
        <f>'6'!J14</f>
        <v>86.6</v>
      </c>
      <c r="H14" s="51">
        <f>'7'!J14</f>
        <v>63.5</v>
      </c>
      <c r="I14" s="52">
        <f t="shared" si="0"/>
        <v>71.278571428571439</v>
      </c>
      <c r="J14" s="53">
        <f t="shared" si="1"/>
        <v>1</v>
      </c>
      <c r="K14" s="54">
        <v>10</v>
      </c>
    </row>
    <row r="15" spans="1:12" s="55" customFormat="1" ht="15.75" x14ac:dyDescent="0.25">
      <c r="A15" s="56" t="str">
        <f>Responses!A15</f>
        <v>Turner Construction Company</v>
      </c>
      <c r="B15" s="49">
        <f>'1'!J15</f>
        <v>76</v>
      </c>
      <c r="C15" s="50">
        <f>'2'!J15</f>
        <v>59.5</v>
      </c>
      <c r="D15" s="50">
        <f>'3'!J15</f>
        <v>88.699999999999989</v>
      </c>
      <c r="E15" s="50">
        <f>'4'!J15</f>
        <v>57.099999999999994</v>
      </c>
      <c r="F15" s="50">
        <f>'5'!J15</f>
        <v>55</v>
      </c>
      <c r="G15" s="51">
        <f>'6'!J15</f>
        <v>87.5</v>
      </c>
      <c r="H15" s="51">
        <f>'7'!J15</f>
        <v>60.25</v>
      </c>
      <c r="I15" s="52">
        <f t="shared" si="0"/>
        <v>69.149999999999991</v>
      </c>
      <c r="J15" s="53">
        <f t="shared" si="1"/>
        <v>3</v>
      </c>
      <c r="K15" s="54">
        <v>11</v>
      </c>
    </row>
    <row r="16" spans="1:12" ht="15.75" x14ac:dyDescent="0.25">
      <c r="A16" s="86" t="str">
        <f>Responses!A16</f>
        <v>D.E. Harvey Buliders, Inc.</v>
      </c>
      <c r="B16" s="35">
        <f>'1'!J16</f>
        <v>76.5</v>
      </c>
      <c r="C16" s="36">
        <f>'2'!J16</f>
        <v>57.5</v>
      </c>
      <c r="D16" s="36">
        <f>'3'!J16</f>
        <v>84</v>
      </c>
      <c r="E16" s="36">
        <f>'4'!J16</f>
        <v>57.75</v>
      </c>
      <c r="F16" s="36">
        <f>'5'!J16</f>
        <v>51</v>
      </c>
      <c r="G16" s="37">
        <f>'6'!J16</f>
        <v>87.999999999999986</v>
      </c>
      <c r="H16" s="37">
        <f>'7'!J16</f>
        <v>57.5</v>
      </c>
      <c r="I16" s="38">
        <f t="shared" si="0"/>
        <v>67.464285714285708</v>
      </c>
      <c r="J16" s="39">
        <f t="shared" si="1"/>
        <v>8</v>
      </c>
      <c r="K16" s="31">
        <v>12</v>
      </c>
      <c r="L16" s="79"/>
    </row>
    <row r="17" spans="1:11" ht="15.75" x14ac:dyDescent="0.25">
      <c r="A17" s="86" t="str">
        <f>Responses!A17</f>
        <v>Austin Commercial</v>
      </c>
      <c r="B17" s="35">
        <f>'1'!J17</f>
        <v>77</v>
      </c>
      <c r="C17" s="36">
        <f>'2'!J17</f>
        <v>59.5</v>
      </c>
      <c r="D17" s="36">
        <f>'3'!J17</f>
        <v>88.699999999999989</v>
      </c>
      <c r="E17" s="36">
        <f>'4'!J17</f>
        <v>54.75</v>
      </c>
      <c r="F17" s="36">
        <f>'5'!J17</f>
        <v>61</v>
      </c>
      <c r="G17" s="37">
        <f>'6'!J17</f>
        <v>59.25</v>
      </c>
      <c r="H17" s="37">
        <f>'7'!J17</f>
        <v>57.300000000000004</v>
      </c>
      <c r="I17" s="38">
        <f t="shared" ref="I17" si="2">AVERAGE(B17:H17)</f>
        <v>65.357142857142861</v>
      </c>
      <c r="J17" s="39">
        <f t="shared" si="1"/>
        <v>13</v>
      </c>
      <c r="K17" s="31">
        <v>13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Responses</vt:lpstr>
      <vt:lpstr>1</vt:lpstr>
      <vt:lpstr>2</vt:lpstr>
      <vt:lpstr>3</vt:lpstr>
      <vt:lpstr>4</vt:lpstr>
      <vt:lpstr>5</vt:lpstr>
      <vt:lpstr>6</vt:lpstr>
      <vt:lpstr>7</vt:lpstr>
      <vt:lpstr>Technical Summary</vt:lpstr>
      <vt:lpstr>HUB Department Score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2017-10-03T20:50:51Z</dcterms:modified>
</cp:coreProperties>
</file>