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250" yWindow="315" windowWidth="18855" windowHeight="11490" tabRatio="814" activeTab="1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Summary" sheetId="28" r:id="rId7"/>
    <sheet name="Evaluation Matrix" sheetId="29" r:id="rId8"/>
  </sheets>
  <externalReferences>
    <externalReference r:id="rId9"/>
    <externalReference r:id="rId10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5" i="29" l="1"/>
  <c r="H24" i="29"/>
  <c r="H23" i="29"/>
  <c r="H22" i="29"/>
  <c r="H21" i="29"/>
  <c r="H26" i="29" s="1"/>
  <c r="H20" i="29"/>
  <c r="B6" i="29"/>
  <c r="A2" i="29"/>
  <c r="A2" i="19" l="1"/>
  <c r="A9" i="28" l="1"/>
  <c r="A6" i="28" l="1"/>
  <c r="A7" i="28"/>
  <c r="A8" i="28"/>
  <c r="A10" i="28"/>
  <c r="A11" i="28"/>
  <c r="A12" i="28"/>
  <c r="A13" i="28"/>
  <c r="A5" i="28"/>
  <c r="A5" i="20"/>
  <c r="A6" i="20"/>
  <c r="A7" i="20"/>
  <c r="A8" i="20"/>
  <c r="A9" i="20"/>
  <c r="A10" i="20"/>
  <c r="A11" i="20"/>
  <c r="A12" i="20"/>
  <c r="A13" i="20"/>
  <c r="A6" i="21" l="1"/>
  <c r="A7" i="21"/>
  <c r="A8" i="21"/>
  <c r="A9" i="21"/>
  <c r="A10" i="21"/>
  <c r="A11" i="21"/>
  <c r="A12" i="21"/>
  <c r="A13" i="21"/>
  <c r="A6" i="22"/>
  <c r="A7" i="22"/>
  <c r="A8" i="22"/>
  <c r="A9" i="22"/>
  <c r="A10" i="22"/>
  <c r="A11" i="22"/>
  <c r="A12" i="22"/>
  <c r="A13" i="22"/>
  <c r="A6" i="23"/>
  <c r="A7" i="23"/>
  <c r="A8" i="23"/>
  <c r="A9" i="23"/>
  <c r="A10" i="23"/>
  <c r="A11" i="23"/>
  <c r="A12" i="23"/>
  <c r="A13" i="23"/>
  <c r="A8" i="24"/>
  <c r="A9" i="24"/>
  <c r="A10" i="24"/>
  <c r="A11" i="24"/>
  <c r="A12" i="24"/>
  <c r="A13" i="24"/>
  <c r="A14" i="24"/>
  <c r="A15" i="24"/>
  <c r="A7" i="24"/>
  <c r="A5" i="23"/>
  <c r="A5" i="22"/>
  <c r="A5" i="21"/>
  <c r="A4" i="24"/>
  <c r="A2" i="23"/>
  <c r="A2" i="22"/>
  <c r="A2" i="21"/>
  <c r="A2" i="20"/>
  <c r="H15" i="24" l="1"/>
  <c r="F13" i="28" s="1"/>
  <c r="H14" i="24"/>
  <c r="F12" i="28" s="1"/>
  <c r="H13" i="24"/>
  <c r="F11" i="28" s="1"/>
  <c r="H12" i="24"/>
  <c r="F10" i="28" s="1"/>
  <c r="H11" i="24"/>
  <c r="F9" i="28" s="1"/>
  <c r="H10" i="24"/>
  <c r="F8" i="28" s="1"/>
  <c r="H9" i="24"/>
  <c r="F7" i="28" s="1"/>
  <c r="H8" i="24"/>
  <c r="F6" i="28" s="1"/>
  <c r="H7" i="24"/>
  <c r="F5" i="28" s="1"/>
  <c r="H13" i="23"/>
  <c r="E13" i="28" s="1"/>
  <c r="H12" i="23"/>
  <c r="E12" i="28" s="1"/>
  <c r="H11" i="23"/>
  <c r="E11" i="28" s="1"/>
  <c r="H10" i="23"/>
  <c r="E10" i="28" s="1"/>
  <c r="H9" i="23"/>
  <c r="E9" i="28" s="1"/>
  <c r="H8" i="23"/>
  <c r="E8" i="28" s="1"/>
  <c r="H7" i="23"/>
  <c r="E7" i="28" s="1"/>
  <c r="H6" i="23"/>
  <c r="E6" i="28" s="1"/>
  <c r="H5" i="23"/>
  <c r="E5" i="28" s="1"/>
  <c r="H13" i="22"/>
  <c r="D13" i="28" s="1"/>
  <c r="H12" i="22"/>
  <c r="D12" i="28" s="1"/>
  <c r="H11" i="22"/>
  <c r="D11" i="28" s="1"/>
  <c r="H10" i="22"/>
  <c r="D10" i="28" s="1"/>
  <c r="H9" i="22"/>
  <c r="D9" i="28" s="1"/>
  <c r="H8" i="22"/>
  <c r="D8" i="28" s="1"/>
  <c r="H7" i="22"/>
  <c r="D7" i="28" s="1"/>
  <c r="H6" i="22"/>
  <c r="D6" i="28" s="1"/>
  <c r="H5" i="22"/>
  <c r="D5" i="28" s="1"/>
  <c r="H13" i="21"/>
  <c r="C13" i="28" s="1"/>
  <c r="H12" i="21"/>
  <c r="C12" i="28" s="1"/>
  <c r="H11" i="21"/>
  <c r="C11" i="28" s="1"/>
  <c r="H10" i="21"/>
  <c r="C10" i="28" s="1"/>
  <c r="H9" i="21"/>
  <c r="C9" i="28" s="1"/>
  <c r="H8" i="21"/>
  <c r="C8" i="28" s="1"/>
  <c r="H7" i="21"/>
  <c r="C7" i="28" s="1"/>
  <c r="H6" i="21"/>
  <c r="C6" i="28" s="1"/>
  <c r="H5" i="21"/>
  <c r="C5" i="28" s="1"/>
  <c r="H6" i="20"/>
  <c r="B6" i="28" s="1"/>
  <c r="H7" i="20"/>
  <c r="B7" i="28" s="1"/>
  <c r="H8" i="20"/>
  <c r="B8" i="28" s="1"/>
  <c r="H9" i="20"/>
  <c r="B9" i="28" s="1"/>
  <c r="H10" i="20"/>
  <c r="B10" i="28" s="1"/>
  <c r="H11" i="20"/>
  <c r="B11" i="28" s="1"/>
  <c r="H12" i="20"/>
  <c r="B12" i="28" s="1"/>
  <c r="H13" i="20"/>
  <c r="B13" i="28" s="1"/>
  <c r="H5" i="20"/>
  <c r="B5" i="28" s="1"/>
  <c r="A2" i="28"/>
  <c r="G5" i="28" l="1"/>
  <c r="G13" i="28"/>
  <c r="G11" i="28"/>
  <c r="G7" i="28"/>
  <c r="G12" i="28"/>
  <c r="G8" i="28"/>
  <c r="G9" i="28"/>
  <c r="G10" i="28"/>
  <c r="G6" i="28"/>
  <c r="H9" i="28" l="1"/>
  <c r="H11" i="28"/>
  <c r="H13" i="28"/>
  <c r="H5" i="28"/>
  <c r="H8" i="28"/>
  <c r="H6" i="28"/>
  <c r="H12" i="28"/>
  <c r="H10" i="28"/>
  <c r="H7" i="28"/>
</calcChain>
</file>

<file path=xl/sharedStrings.xml><?xml version="1.0" encoding="utf-8"?>
<sst xmlns="http://schemas.openxmlformats.org/spreadsheetml/2006/main" count="91" uniqueCount="52">
  <si>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</si>
  <si>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</si>
  <si>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</si>
  <si>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</si>
  <si>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</si>
  <si>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</si>
  <si>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</si>
  <si>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</si>
  <si>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</si>
  <si>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</si>
  <si>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Criterion #6</t>
  </si>
  <si>
    <t>Total</t>
  </si>
  <si>
    <t>STOA International Architects, Inc.**  HUB VENDOR</t>
  </si>
  <si>
    <t>AECOM</t>
  </si>
  <si>
    <t>Brannan Designs, LLC</t>
  </si>
  <si>
    <t>Civil Concepts, LLC**  HUB VENDOR</t>
  </si>
  <si>
    <t>DLR Group</t>
  </si>
  <si>
    <t>Gensler</t>
  </si>
  <si>
    <t>Lauckgroup**  HUB VENDOR</t>
  </si>
  <si>
    <t>PBK</t>
  </si>
  <si>
    <t>Turner Duran</t>
  </si>
  <si>
    <t>Evaluator 1</t>
  </si>
  <si>
    <t>Evaluator 2</t>
  </si>
  <si>
    <t>Evaluator 3</t>
  </si>
  <si>
    <t>Evaluator 4</t>
  </si>
  <si>
    <t>Evaluator 5</t>
  </si>
  <si>
    <t>Prepared by: Senior Buyer 8/22/17</t>
  </si>
  <si>
    <t>Checked by: Purchasing Director  8/22/17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</si>
  <si>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</si>
  <si>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</si>
  <si>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</si>
  <si>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</si>
  <si>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</si>
  <si>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</si>
  <si>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</si>
  <si>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</si>
  <si>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</si>
  <si>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</si>
  <si>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</si>
  <si>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</si>
  <si>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</si>
  <si>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</si>
  <si>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</si>
  <si>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Relevant Project Team and Individual Team Member Experience and Capabilities (Section 4.3)</t>
  </si>
  <si>
    <t>2. Quality of Design  (Section 4.4)</t>
  </si>
  <si>
    <t>3. Methodology and Best Practices  (Section 4.5)</t>
  </si>
  <si>
    <t>4. Financial Stability  (Section 4.6)</t>
  </si>
  <si>
    <t>5. Quality and Responsiveness of Qualifications  (Section 4.7)</t>
  </si>
  <si>
    <t>6. Respondent’s Past UHS Project Experience  (Section 4.8)</t>
  </si>
  <si>
    <t>*Total =</t>
  </si>
  <si>
    <t>*Note:  Total should be equal to 100 if received 5-point per criterion.</t>
  </si>
  <si>
    <t>Special Instructions for Evaluators: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</si>
</sst>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6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0" applyNumberFormat="0" applyBorder="0" applyAlignment="0" applyProtection="0"/>
    <xf numFmtId="0" fontId="9" fillId="24" borderId="7" applyNumberFormat="0" applyAlignment="0" applyProtection="0"/>
    <xf numFmtId="0" fontId="10" fillId="25" borderId="8" applyNumberFormat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7" applyNumberFormat="0" applyAlignment="0" applyProtection="0"/>
    <xf numFmtId="0" fontId="17" fillId="0" borderId="12" applyNumberFormat="0" applyFill="0" applyAlignment="0" applyProtection="0"/>
    <xf numFmtId="0" fontId="18" fillId="26" borderId="0" applyNumberFormat="0" applyBorder="0" applyAlignment="0" applyProtection="0"/>
    <xf numFmtId="0" fontId="5" fillId="27" borderId="13" applyNumberFormat="0" applyFont="0" applyAlignment="0" applyProtection="0"/>
    <xf numFmtId="0" fontId="19" fillId="24" borderId="14" applyNumberFormat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5" fillId="27" borderId="13" applyNumberFormat="0" applyFont="0" applyAlignment="0" applyProtection="0"/>
    <xf numFmtId="44" fontId="5" fillId="0" borderId="0" applyFont="0" applyFill="0" applyBorder="0" applyAlignment="0" applyProtection="0"/>
    <xf numFmtId="0" fontId="4" fillId="27" borderId="13" applyNumberFormat="0" applyFont="0" applyAlignment="0" applyProtection="0"/>
    <xf numFmtId="0" fontId="5" fillId="0" borderId="0"/>
    <xf numFmtId="0" fontId="4" fillId="27" borderId="13" applyNumberFormat="0" applyFont="0" applyAlignment="0" applyProtection="0"/>
    <xf numFmtId="0" fontId="4" fillId="27" borderId="13" applyNumberFormat="0" applyFont="0" applyAlignment="0" applyProtection="0"/>
  </cellStyleXfs>
  <cellXfs count="9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2" fontId="2" fillId="0" borderId="6" xfId="0" applyNumberFormat="1" applyFont="1" applyBorder="1"/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0" borderId="0" xfId="0" applyFont="1"/>
    <xf numFmtId="0" fontId="2" fillId="0" borderId="16" xfId="0" applyFont="1" applyBorder="1"/>
    <xf numFmtId="0" fontId="2" fillId="0" borderId="0" xfId="0" applyFont="1" applyBorder="1"/>
    <xf numFmtId="0" fontId="23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5" fillId="0" borderId="0" xfId="0" applyFont="1" applyFill="1"/>
    <xf numFmtId="0" fontId="24" fillId="0" borderId="0" xfId="0" applyFont="1"/>
    <xf numFmtId="0" fontId="27" fillId="0" borderId="0" xfId="0" applyFont="1"/>
    <xf numFmtId="0" fontId="28" fillId="0" borderId="18" xfId="0" applyFont="1" applyBorder="1" applyAlignment="1">
      <alignment horizontal="center" vertical="center" textRotation="90"/>
    </xf>
    <xf numFmtId="2" fontId="29" fillId="0" borderId="5" xfId="0" applyNumberFormat="1" applyFont="1" applyBorder="1"/>
    <xf numFmtId="0" fontId="26" fillId="0" borderId="0" xfId="0" applyFont="1" applyAlignment="1">
      <alignment horizontal="center"/>
    </xf>
    <xf numFmtId="0" fontId="26" fillId="28" borderId="0" xfId="0" applyFont="1" applyFill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4" xfId="0" applyFont="1" applyFill="1" applyBorder="1" applyAlignment="1">
      <alignment horizontal="center"/>
    </xf>
    <xf numFmtId="2" fontId="2" fillId="0" borderId="21" xfId="0" applyNumberFormat="1" applyFont="1" applyFill="1" applyBorder="1"/>
    <xf numFmtId="2" fontId="2" fillId="0" borderId="23" xfId="0" applyNumberFormat="1" applyFont="1" applyFill="1" applyBorder="1"/>
    <xf numFmtId="0" fontId="2" fillId="0" borderId="25" xfId="0" applyFont="1" applyBorder="1"/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7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7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2" fillId="0" borderId="5" xfId="0" applyFont="1" applyFill="1" applyBorder="1"/>
    <xf numFmtId="0" fontId="2" fillId="0" borderId="25" xfId="0" applyFont="1" applyFill="1" applyBorder="1"/>
    <xf numFmtId="2" fontId="2" fillId="0" borderId="6" xfId="0" applyNumberFormat="1" applyFont="1" applyFill="1" applyBorder="1"/>
    <xf numFmtId="2" fontId="2" fillId="0" borderId="22" xfId="0" applyNumberFormat="1" applyFont="1" applyFill="1" applyBorder="1"/>
    <xf numFmtId="0" fontId="2" fillId="0" borderId="3" xfId="0" applyFont="1" applyFill="1" applyBorder="1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" fillId="30" borderId="3" xfId="0" applyFont="1" applyFill="1" applyBorder="1" applyAlignment="1">
      <alignment horizontal="center"/>
    </xf>
    <xf numFmtId="2" fontId="2" fillId="30" borderId="21" xfId="0" applyNumberFormat="1" applyFont="1" applyFill="1" applyBorder="1"/>
    <xf numFmtId="2" fontId="2" fillId="30" borderId="22" xfId="0" applyNumberFormat="1" applyFont="1" applyFill="1" applyBorder="1"/>
    <xf numFmtId="2" fontId="2" fillId="30" borderId="23" xfId="0" applyNumberFormat="1" applyFont="1" applyFill="1" applyBorder="1"/>
    <xf numFmtId="0" fontId="2" fillId="30" borderId="3" xfId="0" applyFont="1" applyFill="1" applyBorder="1"/>
    <xf numFmtId="0" fontId="3" fillId="30" borderId="24" xfId="0" applyFont="1" applyFill="1" applyBorder="1" applyAlignment="1">
      <alignment horizontal="center"/>
    </xf>
    <xf numFmtId="0" fontId="0" fillId="30" borderId="0" xfId="0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3" fillId="4" borderId="36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2" fillId="0" borderId="30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39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2" fillId="0" borderId="30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39" xfId="0" applyFont="1" applyBorder="1" applyAlignment="1">
      <alignment horizontal="left" vertical="center" wrapText="1"/>
    </xf>
    <xf numFmtId="0" fontId="3" fillId="31" borderId="41" xfId="0" applyFont="1" applyFill="1" applyBorder="1" applyAlignment="1">
      <alignment horizontal="right"/>
    </xf>
    <xf numFmtId="0" fontId="3" fillId="31" borderId="4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5" fillId="0" borderId="0" xfId="0" applyFont="1" applyAlignment="1">
      <alignment horizontal="left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Q730-17131%20AE%20Athletic%20Alumni%20Center%20Student%20Study%20Renov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Q's%20Folder/RFQ730-17131%20A&amp;E%20Athletic%20Alumni%20Center%20Renovation/Evaluator%20Matrix%20RFQ730-17131%20AE%20Athletic%20Alumni%20Center%20Student%20Study%20Renov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7"/>
      <sheetName val="8"/>
      <sheetName val="9"/>
      <sheetName val="Summary"/>
    </sheetNames>
    <sheetDataSet>
      <sheetData sheetId="0">
        <row r="6">
          <cell r="A6" t="str">
            <v xml:space="preserve">RFQ730-17131 A&amp;E Athletic Alumni Center Student Study Renovation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7"/>
      <sheetName val="8"/>
      <sheetName val="9"/>
      <sheetName val="Summary"/>
    </sheetNames>
    <sheetDataSet>
      <sheetData sheetId="0">
        <row r="6">
          <cell r="A6" t="str">
            <v xml:space="preserve">RFQ730-17131 A&amp;E Athletic Alumni Center Student Study Renovation </v>
          </cell>
        </row>
      </sheetData>
      <sheetData sheetId="1">
        <row r="7">
          <cell r="A7" t="str">
            <v>DLR Group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A38" sqref="A38"/>
    </sheetView>
  </sheetViews>
  <sheetFormatPr defaultRowHeight="12.75" x14ac:dyDescent="0.2"/>
  <cols>
    <col min="1" max="1" width="97" customWidth="1"/>
    <col min="2" max="2" width="15" customWidth="1"/>
  </cols>
  <sheetData>
    <row r="2" spans="1:5" ht="15.75" x14ac:dyDescent="0.2">
      <c r="A2" s="61" t="str">
        <f>[1]Cover!$A$6</f>
        <v xml:space="preserve">RFQ730-17131 A&amp;E Athletic Alumni Center Student Study Renovation 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53" t="s">
        <v>13</v>
      </c>
      <c r="B5" s="23">
        <v>1</v>
      </c>
      <c r="C5" s="17"/>
      <c r="D5" s="5"/>
      <c r="E5" s="5"/>
    </row>
    <row r="6" spans="1:5" ht="15" x14ac:dyDescent="0.2">
      <c r="A6" s="53" t="s">
        <v>14</v>
      </c>
      <c r="B6" s="22">
        <v>2</v>
      </c>
    </row>
    <row r="7" spans="1:5" ht="15" x14ac:dyDescent="0.2">
      <c r="A7" s="53" t="s">
        <v>15</v>
      </c>
      <c r="B7" s="23">
        <v>3</v>
      </c>
    </row>
    <row r="8" spans="1:5" ht="15" x14ac:dyDescent="0.2">
      <c r="A8" s="53" t="s">
        <v>16</v>
      </c>
      <c r="B8" s="22">
        <v>4</v>
      </c>
    </row>
    <row r="9" spans="1:5" ht="15" x14ac:dyDescent="0.2">
      <c r="A9" s="53" t="s">
        <v>17</v>
      </c>
      <c r="B9" s="23">
        <v>5</v>
      </c>
    </row>
    <row r="10" spans="1:5" ht="15" x14ac:dyDescent="0.2">
      <c r="A10" s="53" t="s">
        <v>18</v>
      </c>
      <c r="B10" s="22">
        <v>6</v>
      </c>
    </row>
    <row r="11" spans="1:5" ht="15" x14ac:dyDescent="0.2">
      <c r="A11" s="53" t="s">
        <v>19</v>
      </c>
      <c r="B11" s="23">
        <v>7</v>
      </c>
    </row>
    <row r="12" spans="1:5" ht="15" x14ac:dyDescent="0.2">
      <c r="A12" s="53" t="s">
        <v>12</v>
      </c>
      <c r="B12" s="22">
        <v>8</v>
      </c>
    </row>
    <row r="13" spans="1:5" ht="15" x14ac:dyDescent="0.2">
      <c r="A13" s="53" t="s">
        <v>20</v>
      </c>
      <c r="B13" s="23">
        <v>9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E19" sqref="E19"/>
    </sheetView>
  </sheetViews>
  <sheetFormatPr defaultRowHeight="12.75" x14ac:dyDescent="0.2"/>
  <cols>
    <col min="1" max="1" width="53.7109375" customWidth="1"/>
    <col min="2" max="2" width="8" style="19" customWidth="1"/>
    <col min="3" max="3" width="9.140625" customWidth="1"/>
    <col min="4" max="4" width="8.7109375" customWidth="1"/>
    <col min="5" max="5" width="8.28515625" style="10" customWidth="1"/>
    <col min="6" max="7" width="7.28515625" style="30" customWidth="1"/>
    <col min="8" max="8" width="12.42578125" customWidth="1"/>
  </cols>
  <sheetData>
    <row r="1" spans="1:9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0"/>
    </row>
    <row r="2" spans="1:9" ht="12.75" customHeight="1" x14ac:dyDescent="0.2">
      <c r="A2" s="38" t="str">
        <f>Responses!A2</f>
        <v xml:space="preserve">RFQ730-17131 A&amp;E Athletic Alumni Center Student Study Renovation </v>
      </c>
      <c r="B2" s="38"/>
      <c r="C2" s="38"/>
      <c r="D2" s="38"/>
      <c r="E2" s="38"/>
      <c r="F2" s="38"/>
      <c r="G2" s="38"/>
      <c r="H2" s="38"/>
      <c r="I2" s="30"/>
    </row>
    <row r="3" spans="1:9" ht="15.75" thickBot="1" x14ac:dyDescent="0.25">
      <c r="A3" s="30"/>
      <c r="B3" s="36"/>
      <c r="C3" s="30"/>
      <c r="D3" s="30"/>
      <c r="E3" s="30"/>
      <c r="H3" s="12"/>
      <c r="I3" s="30"/>
    </row>
    <row r="4" spans="1:9" ht="75" thickTop="1" thickBot="1" x14ac:dyDescent="0.25">
      <c r="A4" s="31" t="s">
        <v>4</v>
      </c>
      <c r="B4" s="20" t="s">
        <v>5</v>
      </c>
      <c r="C4" s="32" t="s">
        <v>6</v>
      </c>
      <c r="D4" s="32" t="s">
        <v>7</v>
      </c>
      <c r="E4" s="32" t="s">
        <v>8</v>
      </c>
      <c r="F4" s="32" t="s">
        <v>9</v>
      </c>
      <c r="G4" s="32" t="s">
        <v>10</v>
      </c>
      <c r="H4" s="15" t="s">
        <v>11</v>
      </c>
      <c r="I4" s="33"/>
    </row>
    <row r="5" spans="1:9" ht="16.5" thickTop="1" x14ac:dyDescent="0.2">
      <c r="A5" s="35" t="str">
        <f>Responses!A5</f>
        <v>AECOM</v>
      </c>
      <c r="B5" s="47">
        <v>30</v>
      </c>
      <c r="C5" s="47">
        <v>22.5</v>
      </c>
      <c r="D5" s="47">
        <v>20</v>
      </c>
      <c r="E5" s="47">
        <v>5</v>
      </c>
      <c r="F5" s="47">
        <v>4.5</v>
      </c>
      <c r="G5" s="48">
        <v>9</v>
      </c>
      <c r="H5" s="6">
        <f>SUM(B5:G5)</f>
        <v>91</v>
      </c>
      <c r="I5" s="25">
        <v>1</v>
      </c>
    </row>
    <row r="6" spans="1:9" ht="15.75" x14ac:dyDescent="0.25">
      <c r="A6" s="43" t="str">
        <f>Responses!A6</f>
        <v>Brannan Designs, LLC</v>
      </c>
      <c r="B6" s="47">
        <v>15</v>
      </c>
      <c r="C6" s="47">
        <v>10</v>
      </c>
      <c r="D6" s="47">
        <v>10</v>
      </c>
      <c r="E6" s="47">
        <v>2</v>
      </c>
      <c r="F6" s="47">
        <v>2</v>
      </c>
      <c r="G6" s="48">
        <v>4</v>
      </c>
      <c r="H6" s="6">
        <f t="shared" ref="H6:H13" si="0">SUM(B6:G6)</f>
        <v>43</v>
      </c>
      <c r="I6" s="24">
        <v>2</v>
      </c>
    </row>
    <row r="7" spans="1:9" ht="15.75" x14ac:dyDescent="0.25">
      <c r="A7" s="43" t="str">
        <f>Responses!A7</f>
        <v>Civil Concepts, LLC**  HUB VENDOR</v>
      </c>
      <c r="B7" s="47">
        <v>12</v>
      </c>
      <c r="C7" s="47">
        <v>10</v>
      </c>
      <c r="D7" s="47">
        <v>10</v>
      </c>
      <c r="E7" s="47">
        <v>2</v>
      </c>
      <c r="F7" s="47">
        <v>2</v>
      </c>
      <c r="G7" s="48">
        <v>4</v>
      </c>
      <c r="H7" s="6">
        <f t="shared" si="0"/>
        <v>40</v>
      </c>
      <c r="I7" s="26">
        <v>3</v>
      </c>
    </row>
    <row r="8" spans="1:9" ht="15.75" x14ac:dyDescent="0.25">
      <c r="A8" s="43" t="str">
        <f>Responses!A8</f>
        <v>DLR Group</v>
      </c>
      <c r="B8" s="47">
        <v>30</v>
      </c>
      <c r="C8" s="47">
        <v>22.5</v>
      </c>
      <c r="D8" s="47">
        <v>22.5</v>
      </c>
      <c r="E8" s="47">
        <v>4</v>
      </c>
      <c r="F8" s="47">
        <v>5</v>
      </c>
      <c r="G8" s="48">
        <v>9</v>
      </c>
      <c r="H8" s="6">
        <f t="shared" si="0"/>
        <v>93</v>
      </c>
      <c r="I8" s="24">
        <v>4</v>
      </c>
    </row>
    <row r="9" spans="1:9" s="34" customFormat="1" ht="15.75" x14ac:dyDescent="0.25">
      <c r="A9" s="43" t="str">
        <f>Responses!A9</f>
        <v>Gensler</v>
      </c>
      <c r="B9" s="47">
        <v>27</v>
      </c>
      <c r="C9" s="47">
        <v>20</v>
      </c>
      <c r="D9" s="47">
        <v>20</v>
      </c>
      <c r="E9" s="47">
        <v>4</v>
      </c>
      <c r="F9" s="47">
        <v>4</v>
      </c>
      <c r="G9" s="48">
        <v>8</v>
      </c>
      <c r="H9" s="49">
        <f t="shared" si="0"/>
        <v>83</v>
      </c>
      <c r="I9" s="26">
        <v>6</v>
      </c>
    </row>
    <row r="10" spans="1:9" s="34" customFormat="1" ht="15.75" x14ac:dyDescent="0.25">
      <c r="A10" s="43" t="str">
        <f>Responses!A10</f>
        <v>Lauckgroup**  HUB VENDOR</v>
      </c>
      <c r="B10" s="47">
        <v>12</v>
      </c>
      <c r="C10" s="47">
        <v>10</v>
      </c>
      <c r="D10" s="47">
        <v>10</v>
      </c>
      <c r="E10" s="47">
        <v>2</v>
      </c>
      <c r="F10" s="47">
        <v>2</v>
      </c>
      <c r="G10" s="48">
        <v>4</v>
      </c>
      <c r="H10" s="49">
        <f t="shared" si="0"/>
        <v>40</v>
      </c>
      <c r="I10" s="24">
        <v>5</v>
      </c>
    </row>
    <row r="11" spans="1:9" ht="15.75" x14ac:dyDescent="0.25">
      <c r="A11" s="43" t="str">
        <f>Responses!A11</f>
        <v>PBK</v>
      </c>
      <c r="B11" s="47">
        <v>24</v>
      </c>
      <c r="C11" s="47">
        <v>25</v>
      </c>
      <c r="D11" s="47">
        <v>20</v>
      </c>
      <c r="E11" s="47">
        <v>4</v>
      </c>
      <c r="F11" s="47">
        <v>4</v>
      </c>
      <c r="G11" s="48">
        <v>8</v>
      </c>
      <c r="H11" s="6">
        <f t="shared" si="0"/>
        <v>85</v>
      </c>
      <c r="I11" s="26">
        <v>7</v>
      </c>
    </row>
    <row r="12" spans="1:9" ht="15.75" x14ac:dyDescent="0.25">
      <c r="A12" s="43" t="str">
        <f>Responses!A12</f>
        <v>STOA International Architects, Inc.**  HUB VENDOR</v>
      </c>
      <c r="B12" s="47">
        <v>18</v>
      </c>
      <c r="C12" s="47">
        <v>10</v>
      </c>
      <c r="D12" s="47">
        <v>10</v>
      </c>
      <c r="E12" s="47">
        <v>2</v>
      </c>
      <c r="F12" s="47">
        <v>2</v>
      </c>
      <c r="G12" s="48">
        <v>4</v>
      </c>
      <c r="H12" s="6">
        <f t="shared" si="0"/>
        <v>46</v>
      </c>
      <c r="I12" s="24">
        <v>8</v>
      </c>
    </row>
    <row r="13" spans="1:9" ht="15.75" x14ac:dyDescent="0.25">
      <c r="A13" s="43" t="str">
        <f>Responses!A13</f>
        <v>Turner Duran</v>
      </c>
      <c r="B13" s="47">
        <v>18</v>
      </c>
      <c r="C13" s="47">
        <v>10</v>
      </c>
      <c r="D13" s="47">
        <v>10</v>
      </c>
      <c r="E13" s="47">
        <v>2</v>
      </c>
      <c r="F13" s="47">
        <v>2</v>
      </c>
      <c r="G13" s="48">
        <v>3</v>
      </c>
      <c r="H13" s="6">
        <f t="shared" si="0"/>
        <v>45</v>
      </c>
      <c r="I13" s="26">
        <v>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4" workbookViewId="0">
      <selection activeCell="F16" sqref="F16"/>
    </sheetView>
  </sheetViews>
  <sheetFormatPr defaultRowHeight="12.75" x14ac:dyDescent="0.2"/>
  <cols>
    <col min="1" max="1" width="62" customWidth="1"/>
    <col min="2" max="2" width="8.28515625" style="18" customWidth="1"/>
    <col min="3" max="3" width="9.42578125" customWidth="1"/>
    <col min="4" max="4" width="8.140625" customWidth="1"/>
    <col min="5" max="5" width="6.7109375" bestFit="1" customWidth="1"/>
    <col min="7" max="7" width="12.5703125" customWidth="1"/>
  </cols>
  <sheetData>
    <row r="1" spans="1:9" ht="15.75" x14ac:dyDescent="0.25">
      <c r="A1" s="45" t="s">
        <v>0</v>
      </c>
      <c r="B1" s="45"/>
      <c r="C1" s="45"/>
      <c r="D1" s="45"/>
      <c r="E1" s="45"/>
      <c r="F1" s="45"/>
      <c r="G1" s="45"/>
      <c r="H1" s="45"/>
      <c r="I1" s="39"/>
    </row>
    <row r="2" spans="1:9" ht="12.75" customHeight="1" x14ac:dyDescent="0.2">
      <c r="A2" s="46" t="str">
        <f>Responses!A2</f>
        <v xml:space="preserve">RFQ730-17131 A&amp;E Athletic Alumni Center Student Study Renovation </v>
      </c>
      <c r="B2" s="46"/>
      <c r="C2" s="46"/>
      <c r="D2" s="46"/>
      <c r="E2" s="46"/>
      <c r="F2" s="46"/>
      <c r="G2" s="46"/>
      <c r="H2" s="46"/>
      <c r="I2" s="39"/>
    </row>
    <row r="3" spans="1:9" ht="15.75" thickBot="1" x14ac:dyDescent="0.25">
      <c r="A3" s="39"/>
      <c r="B3" s="44"/>
      <c r="C3" s="39"/>
      <c r="D3" s="39"/>
      <c r="E3" s="39"/>
      <c r="F3" s="39"/>
      <c r="G3" s="39"/>
      <c r="H3" s="12"/>
      <c r="I3" s="39"/>
    </row>
    <row r="4" spans="1:9" ht="104.25" customHeight="1" thickTop="1" thickBot="1" x14ac:dyDescent="0.25">
      <c r="A4" s="40" t="s">
        <v>4</v>
      </c>
      <c r="B4" s="20" t="s">
        <v>5</v>
      </c>
      <c r="C4" s="41" t="s">
        <v>6</v>
      </c>
      <c r="D4" s="41" t="s">
        <v>7</v>
      </c>
      <c r="E4" s="41" t="s">
        <v>8</v>
      </c>
      <c r="F4" s="41" t="s">
        <v>9</v>
      </c>
      <c r="G4" s="41" t="s">
        <v>10</v>
      </c>
      <c r="H4" s="15" t="s">
        <v>11</v>
      </c>
      <c r="I4" s="42"/>
    </row>
    <row r="5" spans="1:9" ht="16.5" thickTop="1" x14ac:dyDescent="0.2">
      <c r="A5" s="43" t="str">
        <f>Responses!A5</f>
        <v>AECOM</v>
      </c>
      <c r="B5" s="21">
        <v>24</v>
      </c>
      <c r="C5" s="16">
        <v>20</v>
      </c>
      <c r="D5" s="16">
        <v>20</v>
      </c>
      <c r="E5" s="16">
        <v>4</v>
      </c>
      <c r="F5" s="29">
        <v>4</v>
      </c>
      <c r="G5" s="29">
        <v>6</v>
      </c>
      <c r="H5" s="6">
        <f>SUM(B5:G5)</f>
        <v>78</v>
      </c>
      <c r="I5" s="25">
        <v>1</v>
      </c>
    </row>
    <row r="6" spans="1:9" ht="15.75" x14ac:dyDescent="0.25">
      <c r="A6" s="43" t="str">
        <f>Responses!A6</f>
        <v>Brannan Designs, LLC</v>
      </c>
      <c r="B6" s="21">
        <v>18</v>
      </c>
      <c r="C6" s="16">
        <v>15</v>
      </c>
      <c r="D6" s="16">
        <v>15</v>
      </c>
      <c r="E6" s="16">
        <v>1.5</v>
      </c>
      <c r="F6" s="29">
        <v>3</v>
      </c>
      <c r="G6" s="29">
        <v>4</v>
      </c>
      <c r="H6" s="6">
        <f t="shared" ref="H6:H13" si="0">SUM(B6:G6)</f>
        <v>56.5</v>
      </c>
      <c r="I6" s="24">
        <v>2</v>
      </c>
    </row>
    <row r="7" spans="1:9" ht="15.75" x14ac:dyDescent="0.25">
      <c r="A7" s="43" t="str">
        <f>Responses!A7</f>
        <v>Civil Concepts, LLC**  HUB VENDOR</v>
      </c>
      <c r="B7" s="21">
        <v>18</v>
      </c>
      <c r="C7" s="16">
        <v>15</v>
      </c>
      <c r="D7" s="16">
        <v>15</v>
      </c>
      <c r="E7" s="16">
        <v>3.5</v>
      </c>
      <c r="F7" s="29">
        <v>3</v>
      </c>
      <c r="G7" s="29">
        <v>3</v>
      </c>
      <c r="H7" s="6">
        <f t="shared" si="0"/>
        <v>57.5</v>
      </c>
      <c r="I7" s="26">
        <v>3</v>
      </c>
    </row>
    <row r="8" spans="1:9" ht="15.75" x14ac:dyDescent="0.25">
      <c r="A8" s="43" t="str">
        <f>Responses!A8</f>
        <v>DLR Group</v>
      </c>
      <c r="B8" s="21">
        <v>24</v>
      </c>
      <c r="C8" s="16">
        <v>20</v>
      </c>
      <c r="D8" s="16">
        <v>20</v>
      </c>
      <c r="E8" s="16">
        <v>4</v>
      </c>
      <c r="F8" s="29">
        <v>4</v>
      </c>
      <c r="G8" s="29">
        <v>8</v>
      </c>
      <c r="H8" s="6">
        <f t="shared" si="0"/>
        <v>80</v>
      </c>
      <c r="I8" s="24">
        <v>4</v>
      </c>
    </row>
    <row r="9" spans="1:9" ht="15.75" x14ac:dyDescent="0.25">
      <c r="A9" s="43" t="str">
        <f>Responses!A9</f>
        <v>Gensler</v>
      </c>
      <c r="B9" s="21">
        <v>24</v>
      </c>
      <c r="C9" s="16">
        <v>20</v>
      </c>
      <c r="D9" s="16">
        <v>20</v>
      </c>
      <c r="E9" s="16">
        <v>4</v>
      </c>
      <c r="F9" s="29">
        <v>4</v>
      </c>
      <c r="G9" s="29">
        <v>8</v>
      </c>
      <c r="H9" s="6">
        <f t="shared" si="0"/>
        <v>80</v>
      </c>
      <c r="I9" s="26">
        <v>6</v>
      </c>
    </row>
    <row r="10" spans="1:9" ht="15.75" x14ac:dyDescent="0.25">
      <c r="A10" s="43" t="str">
        <f>Responses!A10</f>
        <v>Lauckgroup**  HUB VENDOR</v>
      </c>
      <c r="B10" s="21">
        <v>24</v>
      </c>
      <c r="C10" s="16">
        <v>22.5</v>
      </c>
      <c r="D10" s="16">
        <v>20</v>
      </c>
      <c r="E10" s="16">
        <v>4</v>
      </c>
      <c r="F10" s="29">
        <v>4</v>
      </c>
      <c r="G10" s="29">
        <v>7</v>
      </c>
      <c r="H10" s="6">
        <f t="shared" si="0"/>
        <v>81.5</v>
      </c>
      <c r="I10" s="24">
        <v>5</v>
      </c>
    </row>
    <row r="11" spans="1:9" ht="15.75" x14ac:dyDescent="0.25">
      <c r="A11" s="43" t="str">
        <f>Responses!A11</f>
        <v>PBK</v>
      </c>
      <c r="B11" s="21">
        <v>24</v>
      </c>
      <c r="C11" s="16">
        <v>20</v>
      </c>
      <c r="D11" s="16">
        <v>20</v>
      </c>
      <c r="E11" s="16">
        <v>4</v>
      </c>
      <c r="F11" s="29">
        <v>4</v>
      </c>
      <c r="G11" s="29">
        <v>7</v>
      </c>
      <c r="H11" s="6">
        <f t="shared" si="0"/>
        <v>79</v>
      </c>
      <c r="I11" s="26">
        <v>7</v>
      </c>
    </row>
    <row r="12" spans="1:9" ht="15.75" x14ac:dyDescent="0.25">
      <c r="A12" s="43" t="str">
        <f>Responses!A12</f>
        <v>STOA International Architects, Inc.**  HUB VENDOR</v>
      </c>
      <c r="B12" s="21">
        <v>21</v>
      </c>
      <c r="C12" s="16">
        <v>17.5</v>
      </c>
      <c r="D12" s="16">
        <v>20</v>
      </c>
      <c r="E12" s="16">
        <v>3.5</v>
      </c>
      <c r="F12" s="29">
        <v>4</v>
      </c>
      <c r="G12" s="29">
        <v>7</v>
      </c>
      <c r="H12" s="6">
        <f t="shared" si="0"/>
        <v>73</v>
      </c>
      <c r="I12" s="24">
        <v>8</v>
      </c>
    </row>
    <row r="13" spans="1:9" ht="15.75" x14ac:dyDescent="0.25">
      <c r="A13" s="43" t="str">
        <f>Responses!A13</f>
        <v>Turner Duran</v>
      </c>
      <c r="B13" s="21">
        <v>18</v>
      </c>
      <c r="C13" s="16">
        <v>15</v>
      </c>
      <c r="D13" s="16">
        <v>17.5</v>
      </c>
      <c r="E13" s="16">
        <v>3</v>
      </c>
      <c r="F13" s="29">
        <v>3</v>
      </c>
      <c r="G13" s="29">
        <v>5</v>
      </c>
      <c r="H13" s="6">
        <f t="shared" si="0"/>
        <v>61.5</v>
      </c>
      <c r="I13" s="26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4" workbookViewId="0">
      <selection activeCell="E23" sqref="E23"/>
    </sheetView>
  </sheetViews>
  <sheetFormatPr defaultRowHeight="12.75" x14ac:dyDescent="0.2"/>
  <cols>
    <col min="1" max="1" width="69.28515625" customWidth="1"/>
    <col min="2" max="2" width="8.28515625" style="18" bestFit="1" customWidth="1"/>
    <col min="3" max="3" width="6.5703125" customWidth="1"/>
    <col min="4" max="4" width="8.28515625" customWidth="1"/>
    <col min="5" max="5" width="7.85546875" customWidth="1"/>
  </cols>
  <sheetData>
    <row r="1" spans="1:9" ht="15.75" x14ac:dyDescent="0.25">
      <c r="A1" s="45" t="s">
        <v>0</v>
      </c>
      <c r="B1" s="45"/>
      <c r="C1" s="45"/>
      <c r="D1" s="45"/>
      <c r="E1" s="45"/>
      <c r="F1" s="45"/>
      <c r="G1" s="45"/>
      <c r="H1" s="45"/>
      <c r="I1" s="39"/>
    </row>
    <row r="2" spans="1:9" ht="12.75" customHeight="1" x14ac:dyDescent="0.2">
      <c r="A2" s="46" t="str">
        <f>Responses!A2</f>
        <v xml:space="preserve">RFQ730-17131 A&amp;E Athletic Alumni Center Student Study Renovation </v>
      </c>
      <c r="B2" s="46"/>
      <c r="C2" s="46"/>
      <c r="D2" s="46"/>
      <c r="E2" s="46"/>
      <c r="F2" s="46"/>
      <c r="G2" s="46"/>
      <c r="H2" s="46"/>
      <c r="I2" s="39"/>
    </row>
    <row r="3" spans="1:9" ht="15.75" thickBot="1" x14ac:dyDescent="0.25">
      <c r="A3" s="39"/>
      <c r="B3" s="44"/>
      <c r="C3" s="39"/>
      <c r="D3" s="39"/>
      <c r="E3" s="39"/>
      <c r="F3" s="39"/>
      <c r="G3" s="39"/>
      <c r="H3" s="12"/>
      <c r="I3" s="39"/>
    </row>
    <row r="4" spans="1:9" ht="75" thickTop="1" thickBot="1" x14ac:dyDescent="0.25">
      <c r="A4" s="40" t="s">
        <v>4</v>
      </c>
      <c r="B4" s="20" t="s">
        <v>5</v>
      </c>
      <c r="C4" s="41" t="s">
        <v>6</v>
      </c>
      <c r="D4" s="41" t="s">
        <v>7</v>
      </c>
      <c r="E4" s="41" t="s">
        <v>8</v>
      </c>
      <c r="F4" s="41" t="s">
        <v>9</v>
      </c>
      <c r="G4" s="41" t="s">
        <v>10</v>
      </c>
      <c r="H4" s="15" t="s">
        <v>11</v>
      </c>
      <c r="I4" s="42"/>
    </row>
    <row r="5" spans="1:9" ht="16.5" thickTop="1" x14ac:dyDescent="0.2">
      <c r="A5" s="43" t="str">
        <f>Responses!A5</f>
        <v>AECOM</v>
      </c>
      <c r="B5" s="21">
        <v>18</v>
      </c>
      <c r="C5" s="16">
        <v>17.5</v>
      </c>
      <c r="D5" s="16">
        <v>15</v>
      </c>
      <c r="E5" s="16">
        <v>3</v>
      </c>
      <c r="F5" s="29">
        <v>3</v>
      </c>
      <c r="G5" s="29">
        <v>7</v>
      </c>
      <c r="H5" s="6">
        <f>SUM(B5:G5)</f>
        <v>63.5</v>
      </c>
      <c r="I5" s="25">
        <v>1</v>
      </c>
    </row>
    <row r="6" spans="1:9" ht="15.75" x14ac:dyDescent="0.25">
      <c r="A6" s="43" t="str">
        <f>Responses!A6</f>
        <v>Brannan Designs, LLC</v>
      </c>
      <c r="B6" s="21">
        <v>18</v>
      </c>
      <c r="C6" s="16">
        <v>15</v>
      </c>
      <c r="D6" s="16">
        <v>15</v>
      </c>
      <c r="E6" s="16">
        <v>3</v>
      </c>
      <c r="F6" s="29">
        <v>2</v>
      </c>
      <c r="G6" s="29">
        <v>5</v>
      </c>
      <c r="H6" s="6">
        <f t="shared" ref="H6:H13" si="0">SUM(B6:G6)</f>
        <v>58</v>
      </c>
      <c r="I6" s="24">
        <v>2</v>
      </c>
    </row>
    <row r="7" spans="1:9" ht="15.75" x14ac:dyDescent="0.25">
      <c r="A7" s="43" t="str">
        <f>Responses!A7</f>
        <v>Civil Concepts, LLC**  HUB VENDOR</v>
      </c>
      <c r="B7" s="21">
        <v>15</v>
      </c>
      <c r="C7" s="16">
        <v>12.5</v>
      </c>
      <c r="D7" s="16">
        <v>15</v>
      </c>
      <c r="E7" s="16">
        <v>2.5</v>
      </c>
      <c r="F7" s="29">
        <v>2</v>
      </c>
      <c r="G7" s="29">
        <v>5</v>
      </c>
      <c r="H7" s="6">
        <f t="shared" si="0"/>
        <v>52</v>
      </c>
      <c r="I7" s="26">
        <v>3</v>
      </c>
    </row>
    <row r="8" spans="1:9" ht="15.75" x14ac:dyDescent="0.25">
      <c r="A8" s="43" t="str">
        <f>Responses!A8</f>
        <v>DLR Group</v>
      </c>
      <c r="B8" s="21">
        <v>27</v>
      </c>
      <c r="C8" s="16">
        <v>20</v>
      </c>
      <c r="D8" s="16">
        <v>15</v>
      </c>
      <c r="E8" s="16">
        <v>3.5</v>
      </c>
      <c r="F8" s="29">
        <v>3</v>
      </c>
      <c r="G8" s="29">
        <v>7</v>
      </c>
      <c r="H8" s="6">
        <f t="shared" si="0"/>
        <v>75.5</v>
      </c>
      <c r="I8" s="24">
        <v>4</v>
      </c>
    </row>
    <row r="9" spans="1:9" ht="15.75" x14ac:dyDescent="0.25">
      <c r="A9" s="43" t="str">
        <f>Responses!A9</f>
        <v>Gensler</v>
      </c>
      <c r="B9" s="21">
        <v>24</v>
      </c>
      <c r="C9" s="16">
        <v>17.5</v>
      </c>
      <c r="D9" s="16">
        <v>15</v>
      </c>
      <c r="E9" s="16">
        <v>3</v>
      </c>
      <c r="F9" s="29">
        <v>3</v>
      </c>
      <c r="G9" s="29">
        <v>7</v>
      </c>
      <c r="H9" s="6">
        <f t="shared" si="0"/>
        <v>69.5</v>
      </c>
      <c r="I9" s="26">
        <v>6</v>
      </c>
    </row>
    <row r="10" spans="1:9" ht="15.75" x14ac:dyDescent="0.25">
      <c r="A10" s="43" t="str">
        <f>Responses!A10</f>
        <v>Lauckgroup**  HUB VENDOR</v>
      </c>
      <c r="B10" s="21">
        <v>24</v>
      </c>
      <c r="C10" s="16">
        <v>17.5</v>
      </c>
      <c r="D10" s="16">
        <v>15</v>
      </c>
      <c r="E10" s="16">
        <v>3.5</v>
      </c>
      <c r="F10" s="29">
        <v>2.5</v>
      </c>
      <c r="G10" s="29">
        <v>6</v>
      </c>
      <c r="H10" s="6">
        <f t="shared" si="0"/>
        <v>68.5</v>
      </c>
      <c r="I10" s="24">
        <v>5</v>
      </c>
    </row>
    <row r="11" spans="1:9" ht="15.75" x14ac:dyDescent="0.25">
      <c r="A11" s="43" t="str">
        <f>Responses!A11</f>
        <v>PBK</v>
      </c>
      <c r="B11" s="21">
        <v>24</v>
      </c>
      <c r="C11" s="16">
        <v>17.5</v>
      </c>
      <c r="D11" s="16">
        <v>15</v>
      </c>
      <c r="E11" s="16">
        <v>3</v>
      </c>
      <c r="F11" s="29">
        <v>3.5</v>
      </c>
      <c r="G11" s="29">
        <v>8</v>
      </c>
      <c r="H11" s="6">
        <f t="shared" si="0"/>
        <v>71</v>
      </c>
      <c r="I11" s="26">
        <v>7</v>
      </c>
    </row>
    <row r="12" spans="1:9" ht="15.75" x14ac:dyDescent="0.25">
      <c r="A12" s="43" t="str">
        <f>Responses!A12</f>
        <v>STOA International Architects, Inc.**  HUB VENDOR</v>
      </c>
      <c r="B12" s="21">
        <v>21</v>
      </c>
      <c r="C12" s="16">
        <v>17.5</v>
      </c>
      <c r="D12" s="16">
        <v>15</v>
      </c>
      <c r="E12" s="16">
        <v>3</v>
      </c>
      <c r="F12" s="29">
        <v>3</v>
      </c>
      <c r="G12" s="29">
        <v>6</v>
      </c>
      <c r="H12" s="6">
        <f t="shared" si="0"/>
        <v>65.5</v>
      </c>
      <c r="I12" s="24">
        <v>8</v>
      </c>
    </row>
    <row r="13" spans="1:9" ht="15.75" x14ac:dyDescent="0.25">
      <c r="A13" s="43" t="str">
        <f>Responses!A13</f>
        <v>Turner Duran</v>
      </c>
      <c r="B13" s="21">
        <v>21</v>
      </c>
      <c r="C13" s="16">
        <v>15</v>
      </c>
      <c r="D13" s="16">
        <v>15</v>
      </c>
      <c r="E13" s="16">
        <v>3</v>
      </c>
      <c r="F13" s="29">
        <v>3</v>
      </c>
      <c r="G13" s="29">
        <v>4</v>
      </c>
      <c r="H13" s="6">
        <f t="shared" si="0"/>
        <v>61</v>
      </c>
      <c r="I13" s="26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2" workbookViewId="0">
      <selection activeCell="F21" sqref="F21"/>
    </sheetView>
  </sheetViews>
  <sheetFormatPr defaultRowHeight="12.75" x14ac:dyDescent="0.2"/>
  <cols>
    <col min="1" max="1" width="70.42578125" customWidth="1"/>
    <col min="2" max="2" width="7.7109375" style="18" customWidth="1"/>
    <col min="3" max="3" width="8.140625" customWidth="1"/>
    <col min="4" max="4" width="7.85546875" customWidth="1"/>
    <col min="5" max="5" width="9.42578125" customWidth="1"/>
  </cols>
  <sheetData>
    <row r="1" spans="1:9" ht="15.75" x14ac:dyDescent="0.25">
      <c r="A1" s="45" t="s">
        <v>0</v>
      </c>
      <c r="B1" s="45"/>
      <c r="C1" s="45"/>
      <c r="D1" s="45"/>
      <c r="E1" s="45"/>
      <c r="F1" s="45"/>
      <c r="G1" s="45"/>
      <c r="H1" s="45"/>
      <c r="I1" s="39"/>
    </row>
    <row r="2" spans="1:9" ht="12.75" customHeight="1" x14ac:dyDescent="0.2">
      <c r="A2" s="46" t="str">
        <f>Responses!A2</f>
        <v xml:space="preserve">RFQ730-17131 A&amp;E Athletic Alumni Center Student Study Renovation </v>
      </c>
      <c r="B2" s="46"/>
      <c r="C2" s="46"/>
      <c r="D2" s="46"/>
      <c r="E2" s="46"/>
      <c r="F2" s="46"/>
      <c r="G2" s="46"/>
      <c r="H2" s="46"/>
      <c r="I2" s="39"/>
    </row>
    <row r="3" spans="1:9" ht="15.75" thickBot="1" x14ac:dyDescent="0.25">
      <c r="A3" s="39"/>
      <c r="B3" s="44"/>
      <c r="C3" s="39"/>
      <c r="D3" s="39"/>
      <c r="E3" s="39"/>
      <c r="F3" s="39"/>
      <c r="G3" s="39"/>
      <c r="H3" s="12"/>
      <c r="I3" s="39"/>
    </row>
    <row r="4" spans="1:9" ht="75" thickTop="1" thickBot="1" x14ac:dyDescent="0.25">
      <c r="A4" s="40" t="s">
        <v>4</v>
      </c>
      <c r="B4" s="20" t="s">
        <v>5</v>
      </c>
      <c r="C4" s="41" t="s">
        <v>6</v>
      </c>
      <c r="D4" s="41" t="s">
        <v>7</v>
      </c>
      <c r="E4" s="41" t="s">
        <v>8</v>
      </c>
      <c r="F4" s="41" t="s">
        <v>9</v>
      </c>
      <c r="G4" s="41" t="s">
        <v>10</v>
      </c>
      <c r="H4" s="15" t="s">
        <v>11</v>
      </c>
      <c r="I4" s="42"/>
    </row>
    <row r="5" spans="1:9" ht="16.5" thickTop="1" x14ac:dyDescent="0.2">
      <c r="A5" s="43" t="str">
        <f>Responses!A5</f>
        <v>AECOM</v>
      </c>
      <c r="B5" s="21">
        <v>28.8</v>
      </c>
      <c r="C5" s="16">
        <v>24.5</v>
      </c>
      <c r="D5" s="16">
        <v>24.5</v>
      </c>
      <c r="E5" s="16">
        <v>5</v>
      </c>
      <c r="F5" s="29">
        <v>4.8</v>
      </c>
      <c r="G5" s="29">
        <v>9.8000000000000007</v>
      </c>
      <c r="H5" s="6">
        <f>SUM(B5:G5)</f>
        <v>97.399999999999991</v>
      </c>
      <c r="I5" s="25">
        <v>1</v>
      </c>
    </row>
    <row r="6" spans="1:9" ht="15.75" x14ac:dyDescent="0.25">
      <c r="A6" s="43" t="str">
        <f>Responses!A6</f>
        <v>Brannan Designs, LLC</v>
      </c>
      <c r="B6" s="21">
        <v>13.2</v>
      </c>
      <c r="C6" s="16">
        <v>11.5</v>
      </c>
      <c r="D6" s="16">
        <v>10.5</v>
      </c>
      <c r="E6" s="16">
        <v>2.4</v>
      </c>
      <c r="F6" s="29">
        <v>2</v>
      </c>
      <c r="G6" s="29">
        <v>4.4000000000000004</v>
      </c>
      <c r="H6" s="6">
        <f t="shared" ref="H6:H13" si="0">SUM(B6:G6)</f>
        <v>44</v>
      </c>
      <c r="I6" s="24">
        <v>2</v>
      </c>
    </row>
    <row r="7" spans="1:9" ht="15.75" x14ac:dyDescent="0.25">
      <c r="A7" s="43" t="str">
        <f>Responses!A7</f>
        <v>Civil Concepts, LLC**  HUB VENDOR</v>
      </c>
      <c r="B7" s="21">
        <v>9</v>
      </c>
      <c r="C7" s="16">
        <v>8</v>
      </c>
      <c r="D7" s="16">
        <v>7</v>
      </c>
      <c r="E7" s="16">
        <v>1.3</v>
      </c>
      <c r="F7" s="29">
        <v>1.2</v>
      </c>
      <c r="G7" s="29">
        <v>2.2000000000000002</v>
      </c>
      <c r="H7" s="6">
        <f t="shared" si="0"/>
        <v>28.7</v>
      </c>
      <c r="I7" s="26">
        <v>3</v>
      </c>
    </row>
    <row r="8" spans="1:9" ht="15.75" x14ac:dyDescent="0.25">
      <c r="A8" s="43" t="str">
        <f>Responses!A8</f>
        <v>DLR Group</v>
      </c>
      <c r="B8" s="21">
        <v>29.4</v>
      </c>
      <c r="C8" s="16">
        <v>24</v>
      </c>
      <c r="D8" s="16">
        <v>24.5</v>
      </c>
      <c r="E8" s="16">
        <v>5</v>
      </c>
      <c r="F8" s="29">
        <v>4.9000000000000004</v>
      </c>
      <c r="G8" s="29">
        <v>9.4</v>
      </c>
      <c r="H8" s="6">
        <f t="shared" si="0"/>
        <v>97.200000000000017</v>
      </c>
      <c r="I8" s="24">
        <v>4</v>
      </c>
    </row>
    <row r="9" spans="1:9" ht="15.75" x14ac:dyDescent="0.25">
      <c r="A9" s="43" t="str">
        <f>Responses!A9</f>
        <v>Gensler</v>
      </c>
      <c r="B9" s="21">
        <v>28.2</v>
      </c>
      <c r="C9" s="16">
        <v>23</v>
      </c>
      <c r="D9" s="16">
        <v>22.5</v>
      </c>
      <c r="E9" s="16">
        <v>4.8</v>
      </c>
      <c r="F9" s="29">
        <v>4.5999999999999996</v>
      </c>
      <c r="G9" s="29">
        <v>8.1999999999999993</v>
      </c>
      <c r="H9" s="6">
        <f t="shared" si="0"/>
        <v>91.3</v>
      </c>
      <c r="I9" s="26">
        <v>6</v>
      </c>
    </row>
    <row r="10" spans="1:9" ht="15.75" x14ac:dyDescent="0.25">
      <c r="A10" s="43" t="str">
        <f>Responses!A10</f>
        <v>Lauckgroup**  HUB VENDOR</v>
      </c>
      <c r="B10" s="21">
        <v>9.6</v>
      </c>
      <c r="C10" s="16">
        <v>7</v>
      </c>
      <c r="D10" s="16">
        <v>7.5</v>
      </c>
      <c r="E10" s="16">
        <v>1.3</v>
      </c>
      <c r="F10" s="29">
        <v>1.4</v>
      </c>
      <c r="G10" s="29">
        <v>2.4</v>
      </c>
      <c r="H10" s="6">
        <f t="shared" si="0"/>
        <v>29.2</v>
      </c>
      <c r="I10" s="24">
        <v>5</v>
      </c>
    </row>
    <row r="11" spans="1:9" ht="15.75" x14ac:dyDescent="0.25">
      <c r="A11" s="43" t="str">
        <f>Responses!A11</f>
        <v>PBK</v>
      </c>
      <c r="B11" s="21">
        <v>27.6</v>
      </c>
      <c r="C11" s="16">
        <v>23.5</v>
      </c>
      <c r="D11" s="16">
        <v>24</v>
      </c>
      <c r="E11" s="16">
        <v>4.5</v>
      </c>
      <c r="F11" s="29">
        <v>4.5999999999999996</v>
      </c>
      <c r="G11" s="29">
        <v>8.4</v>
      </c>
      <c r="H11" s="6">
        <f t="shared" si="0"/>
        <v>92.6</v>
      </c>
      <c r="I11" s="26">
        <v>7</v>
      </c>
    </row>
    <row r="12" spans="1:9" ht="15.75" x14ac:dyDescent="0.25">
      <c r="A12" s="43" t="str">
        <f>Responses!A12</f>
        <v>STOA International Architects, Inc.**  HUB VENDOR</v>
      </c>
      <c r="B12" s="21">
        <v>13.2</v>
      </c>
      <c r="C12" s="16">
        <v>10.5</v>
      </c>
      <c r="D12" s="16">
        <v>7</v>
      </c>
      <c r="E12" s="16">
        <v>1.5</v>
      </c>
      <c r="F12" s="29">
        <v>1.6</v>
      </c>
      <c r="G12" s="29">
        <v>3</v>
      </c>
      <c r="H12" s="6">
        <f t="shared" si="0"/>
        <v>36.800000000000004</v>
      </c>
      <c r="I12" s="24">
        <v>8</v>
      </c>
    </row>
    <row r="13" spans="1:9" ht="15.75" x14ac:dyDescent="0.25">
      <c r="A13" s="43" t="str">
        <f>Responses!A13</f>
        <v>Turner Duran</v>
      </c>
      <c r="B13" s="21">
        <v>12.6</v>
      </c>
      <c r="C13" s="16">
        <v>11</v>
      </c>
      <c r="D13" s="16">
        <v>12</v>
      </c>
      <c r="E13" s="16">
        <v>2.1</v>
      </c>
      <c r="F13" s="29">
        <v>2.2000000000000002</v>
      </c>
      <c r="G13" s="29">
        <v>4.2</v>
      </c>
      <c r="H13" s="6">
        <f t="shared" si="0"/>
        <v>44.100000000000009</v>
      </c>
      <c r="I13" s="26">
        <v>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5" workbookViewId="0">
      <selection activeCell="A27" sqref="A27"/>
    </sheetView>
  </sheetViews>
  <sheetFormatPr defaultRowHeight="12.75" x14ac:dyDescent="0.2"/>
  <cols>
    <col min="1" max="1" width="67.140625" customWidth="1"/>
    <col min="2" max="2" width="8.5703125" style="18" customWidth="1"/>
    <col min="3" max="3" width="8.85546875" customWidth="1"/>
    <col min="4" max="4" width="8" customWidth="1"/>
    <col min="5" max="5" width="9.140625" customWidth="1"/>
  </cols>
  <sheetData>
    <row r="1" spans="1:9" ht="15.75" x14ac:dyDescent="0.25">
      <c r="A1" s="62" t="s">
        <v>0</v>
      </c>
      <c r="B1" s="63"/>
      <c r="C1" s="63"/>
      <c r="D1" s="63"/>
      <c r="E1" s="63"/>
    </row>
    <row r="2" spans="1:9" ht="15" x14ac:dyDescent="0.2">
      <c r="A2" s="9"/>
      <c r="C2" s="9"/>
      <c r="D2" s="9"/>
      <c r="E2" s="13"/>
    </row>
    <row r="3" spans="1:9" ht="15.75" x14ac:dyDescent="0.25">
      <c r="A3" s="45" t="s">
        <v>0</v>
      </c>
      <c r="B3" s="45"/>
      <c r="C3" s="45"/>
      <c r="D3" s="45"/>
      <c r="E3" s="45"/>
      <c r="F3" s="45"/>
      <c r="G3" s="45"/>
      <c r="H3" s="45"/>
      <c r="I3" s="39"/>
    </row>
    <row r="4" spans="1:9" ht="15.75" customHeight="1" x14ac:dyDescent="0.2">
      <c r="A4" s="46" t="str">
        <f>Responses!A2</f>
        <v xml:space="preserve">RFQ730-17131 A&amp;E Athletic Alumni Center Student Study Renovation </v>
      </c>
      <c r="B4" s="46"/>
      <c r="C4" s="46"/>
      <c r="D4" s="46"/>
      <c r="E4" s="46"/>
      <c r="F4" s="46"/>
      <c r="G4" s="46"/>
      <c r="H4" s="46"/>
      <c r="I4" s="39"/>
    </row>
    <row r="5" spans="1:9" ht="15.75" thickBot="1" x14ac:dyDescent="0.25">
      <c r="A5" s="39"/>
      <c r="B5" s="44"/>
      <c r="C5" s="39"/>
      <c r="D5" s="39"/>
      <c r="E5" s="39"/>
      <c r="F5" s="39"/>
      <c r="G5" s="39"/>
      <c r="H5" s="12"/>
      <c r="I5" s="39"/>
    </row>
    <row r="6" spans="1:9" ht="93" customHeight="1" thickTop="1" thickBot="1" x14ac:dyDescent="0.25">
      <c r="A6" s="40" t="s">
        <v>4</v>
      </c>
      <c r="B6" s="20" t="s">
        <v>5</v>
      </c>
      <c r="C6" s="41" t="s">
        <v>6</v>
      </c>
      <c r="D6" s="41" t="s">
        <v>7</v>
      </c>
      <c r="E6" s="41" t="s">
        <v>8</v>
      </c>
      <c r="F6" s="41" t="s">
        <v>9</v>
      </c>
      <c r="G6" s="41" t="s">
        <v>10</v>
      </c>
      <c r="H6" s="15" t="s">
        <v>11</v>
      </c>
      <c r="I6" s="42"/>
    </row>
    <row r="7" spans="1:9" ht="16.5" thickTop="1" x14ac:dyDescent="0.2">
      <c r="A7" s="43" t="str">
        <f>Responses!A5</f>
        <v>AECOM</v>
      </c>
      <c r="B7" s="21">
        <v>30</v>
      </c>
      <c r="C7" s="16">
        <v>25</v>
      </c>
      <c r="D7" s="16">
        <v>25</v>
      </c>
      <c r="E7" s="16">
        <v>5</v>
      </c>
      <c r="F7" s="29">
        <v>5</v>
      </c>
      <c r="G7" s="29">
        <v>10</v>
      </c>
      <c r="H7" s="6">
        <f>SUM(B7:G7)</f>
        <v>100</v>
      </c>
      <c r="I7" s="25">
        <v>1</v>
      </c>
    </row>
    <row r="8" spans="1:9" ht="15.75" x14ac:dyDescent="0.25">
      <c r="A8" s="43" t="str">
        <f>Responses!A6</f>
        <v>Brannan Designs, LLC</v>
      </c>
      <c r="B8" s="21">
        <v>18</v>
      </c>
      <c r="C8" s="16">
        <v>15</v>
      </c>
      <c r="D8" s="16">
        <v>20</v>
      </c>
      <c r="E8" s="16">
        <v>5</v>
      </c>
      <c r="F8" s="29">
        <v>5</v>
      </c>
      <c r="G8" s="29">
        <v>10</v>
      </c>
      <c r="H8" s="6">
        <f t="shared" ref="H8:H15" si="0">SUM(B8:G8)</f>
        <v>73</v>
      </c>
      <c r="I8" s="24">
        <v>2</v>
      </c>
    </row>
    <row r="9" spans="1:9" ht="15.75" x14ac:dyDescent="0.25">
      <c r="A9" s="43" t="str">
        <f>Responses!A7</f>
        <v>Civil Concepts, LLC**  HUB VENDOR</v>
      </c>
      <c r="B9" s="21">
        <v>18</v>
      </c>
      <c r="C9" s="16">
        <v>15</v>
      </c>
      <c r="D9" s="16">
        <v>20</v>
      </c>
      <c r="E9" s="16">
        <v>5</v>
      </c>
      <c r="F9" s="29">
        <v>5</v>
      </c>
      <c r="G9" s="29">
        <v>10</v>
      </c>
      <c r="H9" s="6">
        <f t="shared" si="0"/>
        <v>73</v>
      </c>
      <c r="I9" s="26">
        <v>3</v>
      </c>
    </row>
    <row r="10" spans="1:9" ht="15.75" x14ac:dyDescent="0.25">
      <c r="A10" s="43" t="str">
        <f>Responses!A8</f>
        <v>DLR Group</v>
      </c>
      <c r="B10" s="21">
        <v>30</v>
      </c>
      <c r="C10" s="16">
        <v>25</v>
      </c>
      <c r="D10" s="16">
        <v>25</v>
      </c>
      <c r="E10" s="16">
        <v>5</v>
      </c>
      <c r="F10" s="29">
        <v>5</v>
      </c>
      <c r="G10" s="29">
        <v>10</v>
      </c>
      <c r="H10" s="6">
        <f t="shared" si="0"/>
        <v>100</v>
      </c>
      <c r="I10" s="24">
        <v>4</v>
      </c>
    </row>
    <row r="11" spans="1:9" ht="15.75" x14ac:dyDescent="0.25">
      <c r="A11" s="43" t="str">
        <f>Responses!A9</f>
        <v>Gensler</v>
      </c>
      <c r="B11" s="21">
        <v>24</v>
      </c>
      <c r="C11" s="16">
        <v>25</v>
      </c>
      <c r="D11" s="16">
        <v>25</v>
      </c>
      <c r="E11" s="16">
        <v>5</v>
      </c>
      <c r="F11" s="29">
        <v>5</v>
      </c>
      <c r="G11" s="29">
        <v>10</v>
      </c>
      <c r="H11" s="6">
        <f t="shared" si="0"/>
        <v>94</v>
      </c>
      <c r="I11" s="26">
        <v>6</v>
      </c>
    </row>
    <row r="12" spans="1:9" ht="15.75" x14ac:dyDescent="0.25">
      <c r="A12" s="43" t="str">
        <f>Responses!A10</f>
        <v>Lauckgroup**  HUB VENDOR</v>
      </c>
      <c r="B12" s="21">
        <v>27</v>
      </c>
      <c r="C12" s="16">
        <v>20</v>
      </c>
      <c r="D12" s="16">
        <v>25</v>
      </c>
      <c r="E12" s="16">
        <v>5</v>
      </c>
      <c r="F12" s="29">
        <v>5</v>
      </c>
      <c r="G12" s="29">
        <v>10</v>
      </c>
      <c r="H12" s="6">
        <f t="shared" si="0"/>
        <v>92</v>
      </c>
      <c r="I12" s="24">
        <v>5</v>
      </c>
    </row>
    <row r="13" spans="1:9" ht="15.75" x14ac:dyDescent="0.25">
      <c r="A13" s="43" t="str">
        <f>Responses!A11</f>
        <v>PBK</v>
      </c>
      <c r="B13" s="21">
        <v>24</v>
      </c>
      <c r="C13" s="16">
        <v>20</v>
      </c>
      <c r="D13" s="16">
        <v>25</v>
      </c>
      <c r="E13" s="16">
        <v>5</v>
      </c>
      <c r="F13" s="29">
        <v>5</v>
      </c>
      <c r="G13" s="29">
        <v>10</v>
      </c>
      <c r="H13" s="6">
        <f t="shared" si="0"/>
        <v>89</v>
      </c>
      <c r="I13" s="26">
        <v>7</v>
      </c>
    </row>
    <row r="14" spans="1:9" ht="15.75" x14ac:dyDescent="0.25">
      <c r="A14" s="43" t="str">
        <f>Responses!A12</f>
        <v>STOA International Architects, Inc.**  HUB VENDOR</v>
      </c>
      <c r="B14" s="21">
        <v>24</v>
      </c>
      <c r="C14" s="16">
        <v>20</v>
      </c>
      <c r="D14" s="16">
        <v>25</v>
      </c>
      <c r="E14" s="16">
        <v>5</v>
      </c>
      <c r="F14" s="29">
        <v>5</v>
      </c>
      <c r="G14" s="29">
        <v>10</v>
      </c>
      <c r="H14" s="6">
        <f t="shared" si="0"/>
        <v>89</v>
      </c>
      <c r="I14" s="24">
        <v>8</v>
      </c>
    </row>
    <row r="15" spans="1:9" ht="15.75" x14ac:dyDescent="0.25">
      <c r="A15" s="43" t="str">
        <f>Responses!A13</f>
        <v>Turner Duran</v>
      </c>
      <c r="B15" s="21">
        <v>21</v>
      </c>
      <c r="C15" s="16">
        <v>20</v>
      </c>
      <c r="D15" s="16">
        <v>25</v>
      </c>
      <c r="E15" s="16">
        <v>5</v>
      </c>
      <c r="F15" s="29">
        <v>5</v>
      </c>
      <c r="G15" s="29">
        <v>10</v>
      </c>
      <c r="H15" s="6">
        <f t="shared" si="0"/>
        <v>86</v>
      </c>
      <c r="I15" s="26">
        <v>9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13" workbookViewId="0">
      <selection activeCell="G15" sqref="G15"/>
    </sheetView>
  </sheetViews>
  <sheetFormatPr defaultRowHeight="12.75" x14ac:dyDescent="0.2"/>
  <cols>
    <col min="1" max="1" width="68" customWidth="1"/>
    <col min="2" max="2" width="8.140625" customWidth="1"/>
    <col min="3" max="3" width="8.5703125" customWidth="1"/>
    <col min="4" max="4" width="8.28515625" bestFit="1" customWidth="1"/>
    <col min="5" max="5" width="9.140625" customWidth="1"/>
    <col min="6" max="6" width="8.28515625" bestFit="1" customWidth="1"/>
    <col min="7" max="7" width="17.5703125" bestFit="1" customWidth="1"/>
    <col min="8" max="8" width="11.42578125" customWidth="1"/>
  </cols>
  <sheetData>
    <row r="1" spans="1:9" ht="15.75" x14ac:dyDescent="0.25">
      <c r="A1" s="62" t="s">
        <v>0</v>
      </c>
      <c r="B1" s="63"/>
      <c r="C1" s="63"/>
      <c r="D1" s="63"/>
      <c r="E1" s="63"/>
      <c r="F1" s="63"/>
      <c r="G1" s="63"/>
      <c r="H1" s="63"/>
    </row>
    <row r="2" spans="1:9" x14ac:dyDescent="0.2">
      <c r="A2" s="64" t="str">
        <f>Responses!A2</f>
        <v xml:space="preserve">RFQ730-17131 A&amp;E Athletic Alumni Center Student Study Renovation </v>
      </c>
      <c r="B2" s="65"/>
      <c r="C2" s="65"/>
      <c r="D2" s="65"/>
      <c r="E2" s="65"/>
      <c r="F2" s="65"/>
      <c r="G2" s="65"/>
      <c r="H2" s="65"/>
    </row>
    <row r="3" spans="1:9" ht="15.75" thickBot="1" x14ac:dyDescent="0.25">
      <c r="A3" s="11"/>
      <c r="B3" s="11"/>
      <c r="C3" s="11"/>
      <c r="D3" s="11"/>
      <c r="E3" s="11"/>
      <c r="F3" s="11"/>
      <c r="G3" s="13"/>
      <c r="H3" s="13"/>
    </row>
    <row r="4" spans="1:9" ht="72.75" thickBot="1" x14ac:dyDescent="0.25">
      <c r="A4" s="3" t="s">
        <v>2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8" t="s">
        <v>3</v>
      </c>
      <c r="H4" s="2" t="s">
        <v>1</v>
      </c>
    </row>
    <row r="5" spans="1:9" s="52" customFormat="1" ht="15.75" x14ac:dyDescent="0.2">
      <c r="A5" s="53" t="str">
        <f>Responses!A5</f>
        <v>AECOM</v>
      </c>
      <c r="B5" s="27">
        <f>'1'!H5</f>
        <v>91</v>
      </c>
      <c r="C5" s="50">
        <f>'2'!H5</f>
        <v>78</v>
      </c>
      <c r="D5" s="50">
        <f>'3'!H5</f>
        <v>63.5</v>
      </c>
      <c r="E5" s="50">
        <f>'4'!H5</f>
        <v>97.399999999999991</v>
      </c>
      <c r="F5" s="50">
        <f>'5'!H7</f>
        <v>100</v>
      </c>
      <c r="G5" s="28">
        <f t="shared" ref="G5:G13" si="0">AVERAGE(B5:F5)</f>
        <v>85.97999999999999</v>
      </c>
      <c r="H5" s="51">
        <f t="shared" ref="H5:H13" si="1">RANK(G5,$G$5:$G$13,0)</f>
        <v>2</v>
      </c>
      <c r="I5" s="25">
        <v>1</v>
      </c>
    </row>
    <row r="6" spans="1:9" s="52" customFormat="1" ht="15.75" x14ac:dyDescent="0.25">
      <c r="A6" s="53" t="str">
        <f>Responses!A6</f>
        <v>Brannan Designs, LLC</v>
      </c>
      <c r="B6" s="27">
        <f>'1'!H6</f>
        <v>43</v>
      </c>
      <c r="C6" s="50">
        <f>'2'!H6</f>
        <v>56.5</v>
      </c>
      <c r="D6" s="50">
        <f>'3'!H6</f>
        <v>58</v>
      </c>
      <c r="E6" s="50">
        <f>'4'!H6</f>
        <v>44</v>
      </c>
      <c r="F6" s="50">
        <f>'5'!H8</f>
        <v>73</v>
      </c>
      <c r="G6" s="28">
        <f t="shared" si="0"/>
        <v>54.9</v>
      </c>
      <c r="H6" s="51">
        <f t="shared" si="1"/>
        <v>8</v>
      </c>
      <c r="I6" s="24">
        <v>2</v>
      </c>
    </row>
    <row r="7" spans="1:9" s="52" customFormat="1" ht="15.75" x14ac:dyDescent="0.25">
      <c r="A7" s="53" t="str">
        <f>Responses!A7</f>
        <v>Civil Concepts, LLC**  HUB VENDOR</v>
      </c>
      <c r="B7" s="27">
        <f>'1'!H7</f>
        <v>40</v>
      </c>
      <c r="C7" s="50">
        <f>'2'!H7</f>
        <v>57.5</v>
      </c>
      <c r="D7" s="50">
        <f>'3'!H7</f>
        <v>52</v>
      </c>
      <c r="E7" s="50">
        <f>'4'!H7</f>
        <v>28.7</v>
      </c>
      <c r="F7" s="50">
        <f>'5'!H9</f>
        <v>73</v>
      </c>
      <c r="G7" s="28">
        <f t="shared" si="0"/>
        <v>50.239999999999995</v>
      </c>
      <c r="H7" s="51">
        <f t="shared" si="1"/>
        <v>9</v>
      </c>
      <c r="I7" s="26">
        <v>3</v>
      </c>
    </row>
    <row r="8" spans="1:9" s="60" customFormat="1" ht="15.75" x14ac:dyDescent="0.25">
      <c r="A8" s="54" t="str">
        <f>Responses!A8</f>
        <v>DLR Group</v>
      </c>
      <c r="B8" s="55">
        <f>'1'!H8</f>
        <v>93</v>
      </c>
      <c r="C8" s="56">
        <f>'2'!H8</f>
        <v>80</v>
      </c>
      <c r="D8" s="56">
        <f>'3'!H8</f>
        <v>75.5</v>
      </c>
      <c r="E8" s="56">
        <f>'4'!H8</f>
        <v>97.200000000000017</v>
      </c>
      <c r="F8" s="56">
        <f>'5'!H10</f>
        <v>100</v>
      </c>
      <c r="G8" s="57">
        <f t="shared" si="0"/>
        <v>89.140000000000015</v>
      </c>
      <c r="H8" s="58">
        <f t="shared" si="1"/>
        <v>1</v>
      </c>
      <c r="I8" s="59">
        <v>4</v>
      </c>
    </row>
    <row r="9" spans="1:9" s="52" customFormat="1" ht="15.75" x14ac:dyDescent="0.25">
      <c r="A9" s="53" t="str">
        <f>Responses!A9</f>
        <v>Gensler</v>
      </c>
      <c r="B9" s="27">
        <f>'1'!H9</f>
        <v>83</v>
      </c>
      <c r="C9" s="50">
        <f>'2'!H9</f>
        <v>80</v>
      </c>
      <c r="D9" s="50">
        <f>'3'!H9</f>
        <v>69.5</v>
      </c>
      <c r="E9" s="50">
        <f>'4'!H9</f>
        <v>91.3</v>
      </c>
      <c r="F9" s="50">
        <f>'5'!H11</f>
        <v>94</v>
      </c>
      <c r="G9" s="28">
        <f t="shared" si="0"/>
        <v>83.56</v>
      </c>
      <c r="H9" s="51">
        <f t="shared" si="1"/>
        <v>3</v>
      </c>
      <c r="I9" s="26">
        <v>6</v>
      </c>
    </row>
    <row r="10" spans="1:9" s="52" customFormat="1" ht="15.75" x14ac:dyDescent="0.25">
      <c r="A10" s="53" t="str">
        <f>Responses!A10</f>
        <v>Lauckgroup**  HUB VENDOR</v>
      </c>
      <c r="B10" s="27">
        <f>'1'!H10</f>
        <v>40</v>
      </c>
      <c r="C10" s="50">
        <f>'2'!H10</f>
        <v>81.5</v>
      </c>
      <c r="D10" s="50">
        <f>'3'!H10</f>
        <v>68.5</v>
      </c>
      <c r="E10" s="50">
        <f>'4'!H10</f>
        <v>29.2</v>
      </c>
      <c r="F10" s="50">
        <f>'5'!H12</f>
        <v>92</v>
      </c>
      <c r="G10" s="28">
        <f t="shared" si="0"/>
        <v>62.239999999999995</v>
      </c>
      <c r="H10" s="51">
        <f t="shared" si="1"/>
        <v>5</v>
      </c>
      <c r="I10" s="24">
        <v>5</v>
      </c>
    </row>
    <row r="11" spans="1:9" s="52" customFormat="1" ht="15.75" x14ac:dyDescent="0.25">
      <c r="A11" s="53" t="str">
        <f>Responses!A11</f>
        <v>PBK</v>
      </c>
      <c r="B11" s="27">
        <f>'1'!H11</f>
        <v>85</v>
      </c>
      <c r="C11" s="50">
        <f>'2'!H11</f>
        <v>79</v>
      </c>
      <c r="D11" s="50">
        <f>'3'!H11</f>
        <v>71</v>
      </c>
      <c r="E11" s="50">
        <f>'4'!H11</f>
        <v>92.6</v>
      </c>
      <c r="F11" s="50">
        <f>'5'!H13</f>
        <v>89</v>
      </c>
      <c r="G11" s="28">
        <f t="shared" si="0"/>
        <v>83.320000000000007</v>
      </c>
      <c r="H11" s="51">
        <f t="shared" si="1"/>
        <v>4</v>
      </c>
      <c r="I11" s="26">
        <v>7</v>
      </c>
    </row>
    <row r="12" spans="1:9" s="52" customFormat="1" ht="15.75" x14ac:dyDescent="0.25">
      <c r="A12" s="53" t="str">
        <f>Responses!A12</f>
        <v>STOA International Architects, Inc.**  HUB VENDOR</v>
      </c>
      <c r="B12" s="27">
        <f>'1'!H12</f>
        <v>46</v>
      </c>
      <c r="C12" s="50">
        <f>'2'!H12</f>
        <v>73</v>
      </c>
      <c r="D12" s="50">
        <f>'3'!H12</f>
        <v>65.5</v>
      </c>
      <c r="E12" s="50">
        <f>'4'!H12</f>
        <v>36.800000000000004</v>
      </c>
      <c r="F12" s="50">
        <f>'5'!H14</f>
        <v>89</v>
      </c>
      <c r="G12" s="28">
        <f t="shared" si="0"/>
        <v>62.06</v>
      </c>
      <c r="H12" s="51">
        <f t="shared" si="1"/>
        <v>6</v>
      </c>
      <c r="I12" s="24">
        <v>8</v>
      </c>
    </row>
    <row r="13" spans="1:9" s="52" customFormat="1" ht="15.75" x14ac:dyDescent="0.25">
      <c r="A13" s="53" t="str">
        <f>Responses!A13</f>
        <v>Turner Duran</v>
      </c>
      <c r="B13" s="27">
        <f>'1'!H13</f>
        <v>45</v>
      </c>
      <c r="C13" s="50">
        <f>'2'!H13</f>
        <v>61.5</v>
      </c>
      <c r="D13" s="50">
        <f>'3'!H13</f>
        <v>61</v>
      </c>
      <c r="E13" s="50">
        <f>'4'!H13</f>
        <v>44.100000000000009</v>
      </c>
      <c r="F13" s="50">
        <f>'5'!H15</f>
        <v>86</v>
      </c>
      <c r="G13" s="28">
        <f t="shared" si="0"/>
        <v>59.52</v>
      </c>
      <c r="H13" s="51">
        <f t="shared" si="1"/>
        <v>7</v>
      </c>
      <c r="I13" s="26">
        <v>9</v>
      </c>
    </row>
    <row r="14" spans="1:9" s="39" customFormat="1" x14ac:dyDescent="0.2"/>
    <row r="15" spans="1:9" ht="15" x14ac:dyDescent="0.2">
      <c r="A15" s="39"/>
      <c r="B15" s="14" t="s">
        <v>26</v>
      </c>
      <c r="C15" s="39"/>
      <c r="D15" s="39"/>
      <c r="E15" s="39"/>
      <c r="F15" s="39"/>
      <c r="G15" s="10"/>
    </row>
    <row r="16" spans="1:9" ht="15" x14ac:dyDescent="0.2">
      <c r="A16" s="39"/>
      <c r="B16" s="11"/>
      <c r="C16" s="39"/>
      <c r="D16" s="39"/>
      <c r="E16" s="39"/>
      <c r="F16" s="39"/>
      <c r="G16" s="10"/>
    </row>
    <row r="17" spans="1:7" ht="15" x14ac:dyDescent="0.2">
      <c r="A17" s="39"/>
      <c r="B17" s="14" t="s">
        <v>27</v>
      </c>
      <c r="C17" s="39"/>
      <c r="D17" s="39"/>
      <c r="E17" s="39"/>
      <c r="F17" s="39"/>
      <c r="G17" s="10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L17" sqref="L17"/>
    </sheetView>
  </sheetViews>
  <sheetFormatPr defaultRowHeight="12.75" x14ac:dyDescent="0.2"/>
  <cols>
    <col min="1" max="1" width="26.7109375" style="39" customWidth="1"/>
    <col min="2" max="4" width="9.140625" style="39"/>
    <col min="5" max="5" width="26.7109375" style="39" customWidth="1"/>
    <col min="6" max="16384" width="9.140625" style="39"/>
  </cols>
  <sheetData>
    <row r="1" spans="1:16" ht="15.75" x14ac:dyDescent="0.25">
      <c r="A1" s="62" t="s">
        <v>28</v>
      </c>
      <c r="B1" s="62"/>
      <c r="C1" s="62"/>
      <c r="D1" s="62"/>
      <c r="E1" s="62"/>
      <c r="F1" s="62"/>
      <c r="G1" s="62"/>
      <c r="H1" s="62"/>
      <c r="I1" s="11"/>
      <c r="J1" s="11"/>
      <c r="K1" s="11"/>
      <c r="L1" s="11"/>
      <c r="M1" s="11"/>
      <c r="N1" s="11"/>
      <c r="O1" s="11"/>
      <c r="P1" s="11"/>
    </row>
    <row r="2" spans="1:16" ht="15.75" x14ac:dyDescent="0.25">
      <c r="A2" s="66" t="str">
        <f>[2]Cover!$A$6</f>
        <v xml:space="preserve">RFQ730-17131 A&amp;E Athletic Alumni Center Student Study Renovation </v>
      </c>
      <c r="B2" s="62"/>
      <c r="C2" s="62"/>
      <c r="D2" s="62"/>
      <c r="E2" s="62"/>
      <c r="F2" s="62"/>
      <c r="G2" s="62"/>
      <c r="H2" s="62"/>
      <c r="I2" s="11"/>
      <c r="J2" s="11"/>
      <c r="K2" s="11"/>
      <c r="L2" s="11"/>
      <c r="M2" s="11"/>
      <c r="N2" s="11"/>
      <c r="O2" s="11"/>
      <c r="P2" s="11"/>
    </row>
    <row r="3" spans="1:16" ht="1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16.5" thickBot="1" x14ac:dyDescent="0.3">
      <c r="A4" s="11" t="s">
        <v>29</v>
      </c>
      <c r="B4" s="67"/>
      <c r="C4" s="67"/>
      <c r="D4" s="67"/>
      <c r="E4" s="6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5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ht="15.75" thickBot="1" x14ac:dyDescent="0.25">
      <c r="A6" s="11" t="s">
        <v>30</v>
      </c>
      <c r="B6" s="68">
        <f>[2]Cover!$E$13</f>
        <v>0</v>
      </c>
      <c r="C6" s="68"/>
      <c r="D6" s="68"/>
      <c r="E6" s="6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1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ht="15" x14ac:dyDescent="0.2">
      <c r="A8" s="69" t="s">
        <v>31</v>
      </c>
      <c r="B8" s="69"/>
      <c r="C8" s="69"/>
      <c r="D8" s="69"/>
      <c r="E8" s="69"/>
      <c r="F8" s="69"/>
      <c r="G8" s="69"/>
      <c r="H8" s="69"/>
      <c r="I8" s="11"/>
      <c r="J8" s="11"/>
      <c r="K8" s="11"/>
      <c r="L8" s="11"/>
      <c r="M8" s="11"/>
      <c r="N8" s="11"/>
      <c r="O8" s="11"/>
      <c r="P8" s="11"/>
    </row>
    <row r="9" spans="1:16" ht="15" x14ac:dyDescent="0.2">
      <c r="A9" s="69"/>
      <c r="B9" s="69"/>
      <c r="C9" s="69"/>
      <c r="D9" s="69"/>
      <c r="E9" s="69"/>
      <c r="F9" s="69"/>
      <c r="G9" s="69"/>
      <c r="H9" s="69"/>
      <c r="I9" s="11"/>
      <c r="J9" s="11"/>
      <c r="K9" s="11"/>
      <c r="L9" s="11"/>
      <c r="M9" s="11"/>
      <c r="N9" s="11"/>
      <c r="O9" s="11"/>
      <c r="P9" s="11"/>
    </row>
    <row r="10" spans="1:16" ht="15.75" thickBo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ht="16.5" thickTop="1" x14ac:dyDescent="0.25">
      <c r="A11" s="70" t="s">
        <v>32</v>
      </c>
      <c r="B11" s="71"/>
      <c r="C11" s="71"/>
      <c r="D11" s="71"/>
      <c r="E11" s="7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15" x14ac:dyDescent="0.2">
      <c r="A12" s="73" t="s">
        <v>33</v>
      </c>
      <c r="B12" s="74"/>
      <c r="C12" s="74"/>
      <c r="D12" s="74"/>
      <c r="E12" s="75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ht="15" x14ac:dyDescent="0.2">
      <c r="A13" s="76" t="s">
        <v>34</v>
      </c>
      <c r="B13" s="77"/>
      <c r="C13" s="77"/>
      <c r="D13" s="77"/>
      <c r="E13" s="7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ht="15" x14ac:dyDescent="0.2">
      <c r="A14" s="76" t="s">
        <v>35</v>
      </c>
      <c r="B14" s="77"/>
      <c r="C14" s="77"/>
      <c r="D14" s="77"/>
      <c r="E14" s="7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ht="15" x14ac:dyDescent="0.2">
      <c r="A15" s="76" t="s">
        <v>36</v>
      </c>
      <c r="B15" s="77"/>
      <c r="C15" s="77"/>
      <c r="D15" s="77"/>
      <c r="E15" s="7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ht="15" x14ac:dyDescent="0.2">
      <c r="A16" s="76" t="s">
        <v>37</v>
      </c>
      <c r="B16" s="77"/>
      <c r="C16" s="77"/>
      <c r="D16" s="77"/>
      <c r="E16" s="7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ht="15.75" thickBot="1" x14ac:dyDescent="0.25">
      <c r="A17" s="79" t="s">
        <v>38</v>
      </c>
      <c r="B17" s="80"/>
      <c r="C17" s="80"/>
      <c r="D17" s="80"/>
      <c r="E17" s="8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16.5" thickTop="1" thickBo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6.5" thickTop="1" x14ac:dyDescent="0.25">
      <c r="A19" s="70" t="s">
        <v>39</v>
      </c>
      <c r="B19" s="71"/>
      <c r="C19" s="71"/>
      <c r="D19" s="71"/>
      <c r="E19" s="82"/>
      <c r="F19" s="83" t="s">
        <v>40</v>
      </c>
      <c r="G19" s="83" t="s">
        <v>41</v>
      </c>
      <c r="H19" s="84" t="s">
        <v>42</v>
      </c>
      <c r="I19" s="11"/>
      <c r="J19" s="11"/>
      <c r="K19" s="11"/>
      <c r="L19" s="11"/>
      <c r="M19" s="11"/>
      <c r="N19" s="11"/>
      <c r="O19" s="11"/>
      <c r="P19" s="11"/>
    </row>
    <row r="20" spans="1:16" ht="45.75" customHeight="1" x14ac:dyDescent="0.2">
      <c r="A20" s="85" t="s">
        <v>43</v>
      </c>
      <c r="B20" s="86"/>
      <c r="C20" s="86"/>
      <c r="D20" s="86"/>
      <c r="E20" s="87"/>
      <c r="F20" s="88"/>
      <c r="G20" s="88">
        <v>6</v>
      </c>
      <c r="H20" s="89">
        <f t="shared" ref="H20:H25" si="0">F20*G20</f>
        <v>0</v>
      </c>
      <c r="I20" s="90"/>
      <c r="J20" s="91"/>
      <c r="K20" s="91"/>
      <c r="L20" s="91"/>
      <c r="M20" s="91"/>
      <c r="N20" s="91"/>
      <c r="O20" s="91"/>
      <c r="P20" s="90"/>
    </row>
    <row r="21" spans="1:16" ht="34.5" customHeight="1" x14ac:dyDescent="0.2">
      <c r="A21" s="85" t="s">
        <v>44</v>
      </c>
      <c r="B21" s="86"/>
      <c r="C21" s="86"/>
      <c r="D21" s="86"/>
      <c r="E21" s="87"/>
      <c r="F21" s="88"/>
      <c r="G21" s="88">
        <v>5</v>
      </c>
      <c r="H21" s="89">
        <f t="shared" si="0"/>
        <v>0</v>
      </c>
      <c r="I21" s="90"/>
      <c r="J21" s="90"/>
      <c r="K21" s="90"/>
      <c r="L21" s="90"/>
      <c r="M21" s="90"/>
      <c r="N21" s="90"/>
      <c r="O21" s="90"/>
      <c r="P21" s="90"/>
    </row>
    <row r="22" spans="1:16" ht="38.25" customHeight="1" x14ac:dyDescent="0.2">
      <c r="A22" s="85" t="s">
        <v>45</v>
      </c>
      <c r="B22" s="86"/>
      <c r="C22" s="86"/>
      <c r="D22" s="86"/>
      <c r="E22" s="87"/>
      <c r="F22" s="88"/>
      <c r="G22" s="88">
        <v>5</v>
      </c>
      <c r="H22" s="89">
        <f t="shared" si="0"/>
        <v>0</v>
      </c>
      <c r="I22" s="90"/>
      <c r="J22" s="90"/>
      <c r="K22" s="90"/>
      <c r="L22" s="90"/>
      <c r="M22" s="90"/>
      <c r="N22" s="90"/>
      <c r="O22" s="90"/>
      <c r="P22" s="90"/>
    </row>
    <row r="23" spans="1:16" ht="31.5" customHeight="1" x14ac:dyDescent="0.2">
      <c r="A23" s="85" t="s">
        <v>46</v>
      </c>
      <c r="B23" s="86"/>
      <c r="C23" s="86"/>
      <c r="D23" s="86"/>
      <c r="E23" s="87"/>
      <c r="F23" s="88"/>
      <c r="G23" s="88">
        <v>1</v>
      </c>
      <c r="H23" s="89">
        <f t="shared" si="0"/>
        <v>0</v>
      </c>
      <c r="I23" s="90"/>
      <c r="J23" s="90"/>
      <c r="K23" s="90"/>
      <c r="L23" s="90"/>
      <c r="M23" s="90"/>
      <c r="N23" s="90"/>
      <c r="O23" s="90"/>
      <c r="P23" s="90"/>
    </row>
    <row r="24" spans="1:16" ht="43.5" customHeight="1" x14ac:dyDescent="0.2">
      <c r="A24" s="92" t="s">
        <v>47</v>
      </c>
      <c r="B24" s="93"/>
      <c r="C24" s="93"/>
      <c r="D24" s="93"/>
      <c r="E24" s="94"/>
      <c r="F24" s="88"/>
      <c r="G24" s="88">
        <v>1</v>
      </c>
      <c r="H24" s="89">
        <f t="shared" si="0"/>
        <v>0</v>
      </c>
      <c r="I24" s="90"/>
      <c r="J24" s="90"/>
      <c r="K24" s="90"/>
      <c r="L24" s="90"/>
      <c r="M24" s="90"/>
      <c r="N24" s="90"/>
      <c r="O24" s="90"/>
      <c r="P24" s="90"/>
    </row>
    <row r="25" spans="1:16" ht="41.25" customHeight="1" x14ac:dyDescent="0.2">
      <c r="A25" s="92" t="s">
        <v>48</v>
      </c>
      <c r="B25" s="93"/>
      <c r="C25" s="93"/>
      <c r="D25" s="93"/>
      <c r="E25" s="94"/>
      <c r="F25" s="88"/>
      <c r="G25" s="88">
        <v>2</v>
      </c>
      <c r="H25" s="89">
        <f t="shared" si="0"/>
        <v>0</v>
      </c>
      <c r="I25" s="90"/>
      <c r="J25" s="90"/>
      <c r="K25" s="90"/>
      <c r="L25" s="90"/>
      <c r="M25" s="90"/>
      <c r="N25" s="90"/>
      <c r="O25" s="90"/>
      <c r="P25" s="90"/>
    </row>
    <row r="26" spans="1:16" ht="16.5" customHeight="1" thickBot="1" x14ac:dyDescent="0.3">
      <c r="A26" s="11"/>
      <c r="B26" s="11"/>
      <c r="C26" s="11"/>
      <c r="D26" s="11"/>
      <c r="E26" s="11"/>
      <c r="F26" s="11"/>
      <c r="G26" s="95" t="s">
        <v>49</v>
      </c>
      <c r="H26" s="96">
        <f>SUM(H20:H25)</f>
        <v>0</v>
      </c>
      <c r="I26" s="11"/>
      <c r="J26" s="11"/>
      <c r="K26" s="11"/>
      <c r="L26" s="11"/>
      <c r="M26" s="11"/>
      <c r="N26" s="11"/>
      <c r="O26" s="11"/>
      <c r="P26" s="11"/>
    </row>
    <row r="27" spans="1:16" ht="15" x14ac:dyDescent="0.2">
      <c r="A27" s="97" t="s">
        <v>50</v>
      </c>
      <c r="B27" s="97"/>
      <c r="C27" s="97"/>
      <c r="D27" s="97"/>
      <c r="E27" s="97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" x14ac:dyDescent="0.2">
      <c r="A29" s="98" t="s">
        <v>51</v>
      </c>
      <c r="B29" s="98"/>
      <c r="C29" s="98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5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</sheetData>
  <protectedRanges>
    <protectedRange sqref="F20:F25" name="Points_1_1_1"/>
    <protectedRange sqref="B6:E6" name="Name_1"/>
  </protectedRanges>
  <mergeCells count="21">
    <mergeCell ref="A25:E25"/>
    <mergeCell ref="A27:E27"/>
    <mergeCell ref="A29:C29"/>
    <mergeCell ref="A19:E19"/>
    <mergeCell ref="A20:E20"/>
    <mergeCell ref="A21:E21"/>
    <mergeCell ref="A22:E22"/>
    <mergeCell ref="A23:E23"/>
    <mergeCell ref="A24:E24"/>
    <mergeCell ref="A12:E12"/>
    <mergeCell ref="A13:E13"/>
    <mergeCell ref="A14:E14"/>
    <mergeCell ref="A15:E15"/>
    <mergeCell ref="A16:E16"/>
    <mergeCell ref="A17:E17"/>
    <mergeCell ref="A1:H1"/>
    <mergeCell ref="A2:H2"/>
    <mergeCell ref="B4:E4"/>
    <mergeCell ref="B6:E6"/>
    <mergeCell ref="A8:H9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Responses</vt:lpstr>
      <vt:lpstr>1</vt:lpstr>
      <vt:lpstr>2</vt:lpstr>
      <vt:lpstr>3</vt:lpstr>
      <vt:lpstr>4</vt:lpstr>
      <vt:lpstr>5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2017-09-07T12:49:56Z</dcterms:modified>
</cp:coreProperties>
</file>