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740" yWindow="-180" windowWidth="17115" windowHeight="9855" activeTab="9"/>
  </bookViews>
  <sheets>
    <sheet name="1" sheetId="2" r:id="rId1"/>
    <sheet name="2" sheetId="3" r:id="rId2"/>
    <sheet name="3" sheetId="5" r:id="rId3"/>
    <sheet name="4" sheetId="9" r:id="rId4"/>
    <sheet name="5" sheetId="10" r:id="rId5"/>
    <sheet name="7" sheetId="4" r:id="rId6"/>
    <sheet name="6" sheetId="11" r:id="rId7"/>
    <sheet name="Technical" sheetId="1" r:id="rId8"/>
    <sheet name="Non-Technical" sheetId="6" r:id="rId9"/>
    <sheet name="Summary" sheetId="7" r:id="rId10"/>
    <sheet name="Evaluation Matrix" sheetId="12" r:id="rId11"/>
  </sheets>
  <externalReferences>
    <externalReference r:id="rId12"/>
    <externalReference r:id="rId13"/>
    <externalReference r:id="rId14"/>
    <externalReference r:id="rId15"/>
    <externalReference r:id="rId16"/>
    <externalReference r:id="rId17"/>
    <externalReference r:id="rId18"/>
    <externalReference r:id="rId19"/>
  </externalReferences>
  <calcPr calcId="145621"/>
</workbook>
</file>

<file path=xl/calcChain.xml><?xml version="1.0" encoding="utf-8"?>
<calcChain xmlns="http://schemas.openxmlformats.org/spreadsheetml/2006/main">
  <c r="W16" i="12" l="1"/>
  <c r="T16" i="12"/>
  <c r="Q16" i="12"/>
  <c r="N16" i="12"/>
  <c r="K16" i="12"/>
  <c r="X16" i="12" s="1"/>
  <c r="H16" i="12"/>
  <c r="E16" i="12"/>
  <c r="B16" i="12"/>
  <c r="W15" i="12"/>
  <c r="X15" i="12" s="1"/>
  <c r="T15" i="12"/>
  <c r="Q15" i="12"/>
  <c r="N15" i="12"/>
  <c r="K15" i="12"/>
  <c r="H15" i="12"/>
  <c r="E15" i="12"/>
  <c r="B15" i="12"/>
  <c r="W14" i="12"/>
  <c r="X14" i="12" s="1"/>
  <c r="T14" i="12"/>
  <c r="Q14" i="12"/>
  <c r="N14" i="12"/>
  <c r="K14" i="12"/>
  <c r="H14" i="12"/>
  <c r="E14" i="12"/>
  <c r="B14" i="12"/>
  <c r="W13" i="12"/>
  <c r="X13" i="12" s="1"/>
  <c r="T13" i="12"/>
  <c r="Q13" i="12"/>
  <c r="N13" i="12"/>
  <c r="K13" i="12"/>
  <c r="H13" i="12"/>
  <c r="E13" i="12"/>
  <c r="B13" i="12"/>
  <c r="W12" i="12"/>
  <c r="X12" i="12" s="1"/>
  <c r="T12" i="12"/>
  <c r="Q12" i="12"/>
  <c r="N12" i="12"/>
  <c r="K12" i="12"/>
  <c r="H12" i="12"/>
  <c r="E12" i="12"/>
  <c r="B12" i="12"/>
  <c r="X11" i="12"/>
  <c r="W11" i="12"/>
  <c r="T11" i="12"/>
  <c r="Q11" i="12"/>
  <c r="N11" i="12"/>
  <c r="K11" i="12"/>
  <c r="H11" i="12"/>
  <c r="E11" i="12"/>
  <c r="B11" i="12"/>
  <c r="W10" i="12"/>
  <c r="X10" i="12" s="1"/>
  <c r="T10" i="12"/>
  <c r="Q10" i="12"/>
  <c r="N10" i="12"/>
  <c r="K10" i="12"/>
  <c r="H10" i="12"/>
  <c r="E10" i="12"/>
  <c r="B10" i="12"/>
  <c r="W9" i="12"/>
  <c r="X9" i="12" s="1"/>
  <c r="T9" i="12"/>
  <c r="Q9" i="12"/>
  <c r="N9" i="12"/>
  <c r="K9" i="12"/>
  <c r="H9" i="12"/>
  <c r="E9" i="12"/>
  <c r="B9" i="12"/>
  <c r="W8" i="12"/>
  <c r="T8" i="12"/>
  <c r="Q8" i="12"/>
  <c r="N8" i="12"/>
  <c r="K8" i="12"/>
  <c r="X8" i="12" s="1"/>
  <c r="H8" i="12"/>
  <c r="E8" i="12"/>
  <c r="B8" i="12"/>
  <c r="E1" i="12"/>
  <c r="G6" i="7" l="1"/>
  <c r="G7" i="7"/>
  <c r="G8" i="7"/>
  <c r="G9" i="7"/>
  <c r="G10" i="7"/>
  <c r="G11" i="7"/>
  <c r="G12" i="7"/>
  <c r="G13" i="7"/>
  <c r="K12" i="11" l="1"/>
  <c r="J12" i="11"/>
  <c r="I12" i="11"/>
  <c r="H12" i="11"/>
  <c r="G12" i="11"/>
  <c r="F12" i="11"/>
  <c r="L12" i="11" s="1"/>
  <c r="E12" i="11"/>
  <c r="A12" i="11"/>
  <c r="K11" i="11"/>
  <c r="J11" i="11"/>
  <c r="I11" i="11"/>
  <c r="H11" i="11"/>
  <c r="G11" i="11"/>
  <c r="F11" i="11"/>
  <c r="E11" i="11"/>
  <c r="L11" i="11" s="1"/>
  <c r="A11" i="11"/>
  <c r="L10" i="11"/>
  <c r="K10" i="11"/>
  <c r="J10" i="11"/>
  <c r="I10" i="11"/>
  <c r="H10" i="11"/>
  <c r="G10" i="11"/>
  <c r="F10" i="11"/>
  <c r="E10" i="11"/>
  <c r="A10" i="11"/>
  <c r="K9" i="11"/>
  <c r="J9" i="11"/>
  <c r="I9" i="11"/>
  <c r="H9" i="11"/>
  <c r="G9" i="11"/>
  <c r="F9" i="11"/>
  <c r="E9" i="11"/>
  <c r="L9" i="11" s="1"/>
  <c r="A9" i="11"/>
  <c r="K8" i="11"/>
  <c r="J8" i="11"/>
  <c r="I8" i="11"/>
  <c r="H8" i="11"/>
  <c r="G8" i="11"/>
  <c r="F8" i="11"/>
  <c r="L8" i="11" s="1"/>
  <c r="E8" i="11"/>
  <c r="A8" i="11"/>
  <c r="K7" i="11"/>
  <c r="J7" i="11"/>
  <c r="I7" i="11"/>
  <c r="H7" i="11"/>
  <c r="G7" i="11"/>
  <c r="L7" i="11" s="1"/>
  <c r="F7" i="11"/>
  <c r="E7" i="11"/>
  <c r="A7" i="11"/>
  <c r="K6" i="11"/>
  <c r="J6" i="11"/>
  <c r="I6" i="11"/>
  <c r="H6" i="11"/>
  <c r="L6" i="11" s="1"/>
  <c r="G6" i="11"/>
  <c r="F6" i="11"/>
  <c r="E6" i="11"/>
  <c r="A6" i="11"/>
  <c r="K5" i="11"/>
  <c r="J5" i="11"/>
  <c r="I5" i="11"/>
  <c r="H5" i="11"/>
  <c r="G5" i="11"/>
  <c r="F5" i="11"/>
  <c r="E5" i="11"/>
  <c r="L5" i="11" s="1"/>
  <c r="A5" i="11"/>
  <c r="K4" i="11"/>
  <c r="J4" i="11"/>
  <c r="I4" i="11"/>
  <c r="H4" i="11"/>
  <c r="G4" i="11"/>
  <c r="F4" i="11"/>
  <c r="L4" i="11" s="1"/>
  <c r="E4" i="11"/>
  <c r="A4" i="11"/>
  <c r="B4" i="6" l="1"/>
  <c r="G6" i="1"/>
  <c r="G7" i="1"/>
  <c r="G8" i="1"/>
  <c r="G9" i="1"/>
  <c r="G10" i="1"/>
  <c r="G11" i="1"/>
  <c r="G12" i="1"/>
  <c r="G13" i="1"/>
  <c r="G5" i="1"/>
  <c r="G4" i="1"/>
  <c r="H4" i="1" l="1"/>
  <c r="F4" i="1"/>
  <c r="E4" i="1"/>
  <c r="D4" i="1"/>
  <c r="C4" i="1"/>
  <c r="B4" i="1"/>
  <c r="K12" i="10" l="1"/>
  <c r="J12" i="10"/>
  <c r="I12" i="10"/>
  <c r="H12" i="10"/>
  <c r="G12" i="10"/>
  <c r="F12" i="10"/>
  <c r="E12" i="10"/>
  <c r="A12" i="10"/>
  <c r="K11" i="10"/>
  <c r="J11" i="10"/>
  <c r="I11" i="10"/>
  <c r="H11" i="10"/>
  <c r="G11" i="10"/>
  <c r="F11" i="10"/>
  <c r="E11" i="10"/>
  <c r="A11" i="10"/>
  <c r="K10" i="10"/>
  <c r="J10" i="10"/>
  <c r="I10" i="10"/>
  <c r="H10" i="10"/>
  <c r="G10" i="10"/>
  <c r="F10" i="10"/>
  <c r="E10" i="10"/>
  <c r="A10" i="10"/>
  <c r="K9" i="10"/>
  <c r="J9" i="10"/>
  <c r="I9" i="10"/>
  <c r="H9" i="10"/>
  <c r="G9" i="10"/>
  <c r="F9" i="10"/>
  <c r="E9" i="10"/>
  <c r="A9" i="10"/>
  <c r="K8" i="10"/>
  <c r="J8" i="10"/>
  <c r="I8" i="10"/>
  <c r="H8" i="10"/>
  <c r="G8" i="10"/>
  <c r="F8" i="10"/>
  <c r="E8" i="10"/>
  <c r="A8" i="10"/>
  <c r="K7" i="10"/>
  <c r="J7" i="10"/>
  <c r="I7" i="10"/>
  <c r="H7" i="10"/>
  <c r="G7" i="10"/>
  <c r="F7" i="10"/>
  <c r="E7" i="10"/>
  <c r="A7" i="10"/>
  <c r="K6" i="10"/>
  <c r="J6" i="10"/>
  <c r="I6" i="10"/>
  <c r="H6" i="10"/>
  <c r="G6" i="10"/>
  <c r="F6" i="10"/>
  <c r="E6" i="10"/>
  <c r="A6" i="10"/>
  <c r="K5" i="10"/>
  <c r="J5" i="10"/>
  <c r="I5" i="10"/>
  <c r="H5" i="10"/>
  <c r="G5" i="10"/>
  <c r="F5" i="10"/>
  <c r="E5" i="10"/>
  <c r="A5" i="10"/>
  <c r="K4" i="10"/>
  <c r="J4" i="10"/>
  <c r="I4" i="10"/>
  <c r="H4" i="10"/>
  <c r="G4" i="10"/>
  <c r="F4" i="10"/>
  <c r="E4" i="10"/>
  <c r="A4" i="10"/>
  <c r="L6" i="10" l="1"/>
  <c r="F7" i="1" s="1"/>
  <c r="L12" i="10"/>
  <c r="F13" i="1" s="1"/>
  <c r="L8" i="10"/>
  <c r="F9" i="1" s="1"/>
  <c r="L5" i="10"/>
  <c r="F6" i="1" s="1"/>
  <c r="L10" i="10"/>
  <c r="F11" i="1" s="1"/>
  <c r="L4" i="10"/>
  <c r="F5" i="1" s="1"/>
  <c r="L9" i="10"/>
  <c r="F10" i="1" s="1"/>
  <c r="L7" i="10"/>
  <c r="F8" i="1" s="1"/>
  <c r="L11" i="10"/>
  <c r="F12" i="1" s="1"/>
  <c r="K12" i="9"/>
  <c r="J12" i="9"/>
  <c r="I12" i="9"/>
  <c r="H12" i="9"/>
  <c r="G12" i="9"/>
  <c r="F12" i="9"/>
  <c r="E12" i="9"/>
  <c r="A12" i="9"/>
  <c r="K11" i="9"/>
  <c r="J11" i="9"/>
  <c r="I11" i="9"/>
  <c r="H11" i="9"/>
  <c r="G11" i="9"/>
  <c r="F11" i="9"/>
  <c r="E11" i="9"/>
  <c r="A11" i="9"/>
  <c r="K10" i="9"/>
  <c r="J10" i="9"/>
  <c r="I10" i="9"/>
  <c r="H10" i="9"/>
  <c r="G10" i="9"/>
  <c r="F10" i="9"/>
  <c r="E10" i="9"/>
  <c r="A10" i="9"/>
  <c r="K9" i="9"/>
  <c r="J9" i="9"/>
  <c r="I9" i="9"/>
  <c r="H9" i="9"/>
  <c r="G9" i="9"/>
  <c r="F9" i="9"/>
  <c r="E9" i="9"/>
  <c r="A9" i="9"/>
  <c r="K8" i="9"/>
  <c r="J8" i="9"/>
  <c r="I8" i="9"/>
  <c r="H8" i="9"/>
  <c r="G8" i="9"/>
  <c r="F8" i="9"/>
  <c r="E8" i="9"/>
  <c r="A8" i="9"/>
  <c r="K7" i="9"/>
  <c r="J7" i="9"/>
  <c r="I7" i="9"/>
  <c r="H7" i="9"/>
  <c r="G7" i="9"/>
  <c r="F7" i="9"/>
  <c r="E7" i="9"/>
  <c r="A7" i="9"/>
  <c r="K6" i="9"/>
  <c r="J6" i="9"/>
  <c r="I6" i="9"/>
  <c r="H6" i="9"/>
  <c r="G6" i="9"/>
  <c r="L6" i="9" s="1"/>
  <c r="E7" i="1" s="1"/>
  <c r="E7" i="7" s="1"/>
  <c r="F6" i="9"/>
  <c r="E6" i="9"/>
  <c r="A6" i="9"/>
  <c r="K5" i="9"/>
  <c r="J5" i="9"/>
  <c r="I5" i="9"/>
  <c r="H5" i="9"/>
  <c r="G5" i="9"/>
  <c r="F5" i="9"/>
  <c r="E5" i="9"/>
  <c r="A5" i="9"/>
  <c r="K4" i="9"/>
  <c r="J4" i="9"/>
  <c r="I4" i="9"/>
  <c r="H4" i="9"/>
  <c r="G4" i="9"/>
  <c r="F4" i="9"/>
  <c r="E4" i="9"/>
  <c r="A4" i="9"/>
  <c r="F12" i="7" l="1"/>
  <c r="F7" i="7"/>
  <c r="L11" i="9"/>
  <c r="E12" i="1" s="1"/>
  <c r="E12" i="7" s="1"/>
  <c r="F8" i="7"/>
  <c r="L8" i="9"/>
  <c r="E9" i="1" s="1"/>
  <c r="E9" i="7" s="1"/>
  <c r="L10" i="9"/>
  <c r="E11" i="1" s="1"/>
  <c r="E11" i="7" s="1"/>
  <c r="F10" i="7"/>
  <c r="F11" i="7"/>
  <c r="F9" i="7"/>
  <c r="F6" i="7"/>
  <c r="F13" i="7"/>
  <c r="L12" i="9"/>
  <c r="E13" i="1" s="1"/>
  <c r="E13" i="7" s="1"/>
  <c r="L5" i="9"/>
  <c r="E6" i="1" s="1"/>
  <c r="E6" i="7" s="1"/>
  <c r="L4" i="9"/>
  <c r="E5" i="1" s="1"/>
  <c r="L7" i="9"/>
  <c r="E8" i="1" s="1"/>
  <c r="E8" i="7" s="1"/>
  <c r="L9" i="9"/>
  <c r="E10" i="1" s="1"/>
  <c r="E10" i="7" s="1"/>
  <c r="K12" i="5"/>
  <c r="J12" i="5"/>
  <c r="I12" i="5"/>
  <c r="H12" i="5"/>
  <c r="G12" i="5"/>
  <c r="F12" i="5"/>
  <c r="E12" i="5"/>
  <c r="A12" i="5"/>
  <c r="K11" i="5"/>
  <c r="J11" i="5"/>
  <c r="I11" i="5"/>
  <c r="H11" i="5"/>
  <c r="G11" i="5"/>
  <c r="F11" i="5"/>
  <c r="E11" i="5"/>
  <c r="A11" i="5"/>
  <c r="K10" i="5"/>
  <c r="J10" i="5"/>
  <c r="I10" i="5"/>
  <c r="H10" i="5"/>
  <c r="G10" i="5"/>
  <c r="F10" i="5"/>
  <c r="E10" i="5"/>
  <c r="A10" i="5"/>
  <c r="K9" i="5"/>
  <c r="J9" i="5"/>
  <c r="I9" i="5"/>
  <c r="H9" i="5"/>
  <c r="G9" i="5"/>
  <c r="F9" i="5"/>
  <c r="E9" i="5"/>
  <c r="A9" i="5"/>
  <c r="K8" i="5"/>
  <c r="J8" i="5"/>
  <c r="I8" i="5"/>
  <c r="H8" i="5"/>
  <c r="G8" i="5"/>
  <c r="F8" i="5"/>
  <c r="E8" i="5"/>
  <c r="A8" i="5"/>
  <c r="K7" i="5"/>
  <c r="J7" i="5"/>
  <c r="I7" i="5"/>
  <c r="H7" i="5"/>
  <c r="G7" i="5"/>
  <c r="F7" i="5"/>
  <c r="E7" i="5"/>
  <c r="A7" i="5"/>
  <c r="K6" i="5"/>
  <c r="J6" i="5"/>
  <c r="I6" i="5"/>
  <c r="H6" i="5"/>
  <c r="G6" i="5"/>
  <c r="F6" i="5"/>
  <c r="E6" i="5"/>
  <c r="A6" i="5"/>
  <c r="K5" i="5"/>
  <c r="J5" i="5"/>
  <c r="I5" i="5"/>
  <c r="H5" i="5"/>
  <c r="G5" i="5"/>
  <c r="F5" i="5"/>
  <c r="E5" i="5"/>
  <c r="A5" i="5"/>
  <c r="K4" i="5"/>
  <c r="J4" i="5"/>
  <c r="I4" i="5"/>
  <c r="H4" i="5"/>
  <c r="G4" i="5"/>
  <c r="F4" i="5"/>
  <c r="E4" i="5"/>
  <c r="A4" i="5"/>
  <c r="L5" i="5" l="1"/>
  <c r="D6" i="1" s="1"/>
  <c r="D6" i="7" s="1"/>
  <c r="L9" i="5"/>
  <c r="D10" i="1" s="1"/>
  <c r="D10" i="7" s="1"/>
  <c r="L4" i="5"/>
  <c r="D5" i="1" s="1"/>
  <c r="L8" i="5"/>
  <c r="D9" i="1" s="1"/>
  <c r="D9" i="7" s="1"/>
  <c r="L12" i="5"/>
  <c r="D13" i="1" s="1"/>
  <c r="D13" i="7" s="1"/>
  <c r="L7" i="5"/>
  <c r="D8" i="1" s="1"/>
  <c r="D8" i="7" s="1"/>
  <c r="L11" i="5"/>
  <c r="D12" i="1" s="1"/>
  <c r="D12" i="7" s="1"/>
  <c r="L6" i="5"/>
  <c r="D7" i="1" s="1"/>
  <c r="D7" i="7" s="1"/>
  <c r="L10" i="5"/>
  <c r="D11" i="1" s="1"/>
  <c r="D11" i="7" s="1"/>
  <c r="K12" i="3"/>
  <c r="J12" i="3"/>
  <c r="I12" i="3"/>
  <c r="H12" i="3"/>
  <c r="G12" i="3"/>
  <c r="F12" i="3"/>
  <c r="E12" i="3"/>
  <c r="A12" i="3"/>
  <c r="K11" i="3"/>
  <c r="J11" i="3"/>
  <c r="I11" i="3"/>
  <c r="H11" i="3"/>
  <c r="G11" i="3"/>
  <c r="F11" i="3"/>
  <c r="E11" i="3"/>
  <c r="A11" i="3"/>
  <c r="K10" i="3"/>
  <c r="J10" i="3"/>
  <c r="I10" i="3"/>
  <c r="H10" i="3"/>
  <c r="G10" i="3"/>
  <c r="F10" i="3"/>
  <c r="E10" i="3"/>
  <c r="A10" i="3"/>
  <c r="K9" i="3"/>
  <c r="J9" i="3"/>
  <c r="I9" i="3"/>
  <c r="H9" i="3"/>
  <c r="G9" i="3"/>
  <c r="F9" i="3"/>
  <c r="E9" i="3"/>
  <c r="A9" i="3"/>
  <c r="K8" i="3"/>
  <c r="J8" i="3"/>
  <c r="I8" i="3"/>
  <c r="H8" i="3"/>
  <c r="G8" i="3"/>
  <c r="F8" i="3"/>
  <c r="E8" i="3"/>
  <c r="A8" i="3"/>
  <c r="K7" i="3"/>
  <c r="J7" i="3"/>
  <c r="I7" i="3"/>
  <c r="H7" i="3"/>
  <c r="G7" i="3"/>
  <c r="F7" i="3"/>
  <c r="E7" i="3"/>
  <c r="A7" i="3"/>
  <c r="K6" i="3"/>
  <c r="J6" i="3"/>
  <c r="I6" i="3"/>
  <c r="H6" i="3"/>
  <c r="G6" i="3"/>
  <c r="F6" i="3"/>
  <c r="E6" i="3"/>
  <c r="A6" i="3"/>
  <c r="K5" i="3"/>
  <c r="J5" i="3"/>
  <c r="I5" i="3"/>
  <c r="H5" i="3"/>
  <c r="G5" i="3"/>
  <c r="F5" i="3"/>
  <c r="E5" i="3"/>
  <c r="A5" i="3"/>
  <c r="K4" i="3"/>
  <c r="J4" i="3"/>
  <c r="I4" i="3"/>
  <c r="H4" i="3"/>
  <c r="G4" i="3"/>
  <c r="F4" i="3"/>
  <c r="E4" i="3"/>
  <c r="A4" i="3"/>
  <c r="L5" i="3" l="1"/>
  <c r="C6" i="1" s="1"/>
  <c r="C6" i="7" s="1"/>
  <c r="L6" i="3"/>
  <c r="C7" i="1" s="1"/>
  <c r="C7" i="7" s="1"/>
  <c r="L10" i="3"/>
  <c r="C11" i="1" s="1"/>
  <c r="C11" i="7" s="1"/>
  <c r="L4" i="3"/>
  <c r="C5" i="1" s="1"/>
  <c r="L7" i="3"/>
  <c r="C8" i="1" s="1"/>
  <c r="C8" i="7" s="1"/>
  <c r="L9" i="3"/>
  <c r="C10" i="1" s="1"/>
  <c r="C10" i="7" s="1"/>
  <c r="L11" i="3"/>
  <c r="C12" i="1" s="1"/>
  <c r="C12" i="7" s="1"/>
  <c r="L8" i="3"/>
  <c r="C9" i="1" s="1"/>
  <c r="C9" i="7" s="1"/>
  <c r="L12" i="3"/>
  <c r="C13" i="1" s="1"/>
  <c r="C13" i="7" s="1"/>
  <c r="K12" i="4"/>
  <c r="B13" i="6" s="1"/>
  <c r="C13" i="6" s="1"/>
  <c r="J13" i="7" s="1"/>
  <c r="J12" i="4"/>
  <c r="I12" i="4"/>
  <c r="H12" i="4"/>
  <c r="G12" i="4"/>
  <c r="F12" i="4"/>
  <c r="E12" i="4"/>
  <c r="A12" i="4"/>
  <c r="K11" i="4"/>
  <c r="B12" i="6" s="1"/>
  <c r="C12" i="6" s="1"/>
  <c r="J12" i="7" s="1"/>
  <c r="J11" i="4"/>
  <c r="I11" i="4"/>
  <c r="H11" i="4"/>
  <c r="G11" i="4"/>
  <c r="F11" i="4"/>
  <c r="E11" i="4"/>
  <c r="A11" i="4"/>
  <c r="K10" i="4"/>
  <c r="B11" i="6" s="1"/>
  <c r="C11" i="6" s="1"/>
  <c r="J11" i="7" s="1"/>
  <c r="J10" i="4"/>
  <c r="I10" i="4"/>
  <c r="H10" i="4"/>
  <c r="G10" i="4"/>
  <c r="F10" i="4"/>
  <c r="E10" i="4"/>
  <c r="A10" i="4"/>
  <c r="K9" i="4"/>
  <c r="B10" i="6" s="1"/>
  <c r="C10" i="6" s="1"/>
  <c r="J10" i="7" s="1"/>
  <c r="J9" i="4"/>
  <c r="I9" i="4"/>
  <c r="H9" i="4"/>
  <c r="G9" i="4"/>
  <c r="F9" i="4"/>
  <c r="E9" i="4"/>
  <c r="A9" i="4"/>
  <c r="K8" i="4"/>
  <c r="B9" i="6" s="1"/>
  <c r="C9" i="6" s="1"/>
  <c r="J9" i="7" s="1"/>
  <c r="J8" i="4"/>
  <c r="I8" i="4"/>
  <c r="H8" i="4"/>
  <c r="G8" i="4"/>
  <c r="F8" i="4"/>
  <c r="E8" i="4"/>
  <c r="A8" i="4"/>
  <c r="K7" i="4"/>
  <c r="B8" i="6" s="1"/>
  <c r="C8" i="6" s="1"/>
  <c r="J8" i="7" s="1"/>
  <c r="J7" i="4"/>
  <c r="I7" i="4"/>
  <c r="H7" i="4"/>
  <c r="G7" i="4"/>
  <c r="F7" i="4"/>
  <c r="E7" i="4"/>
  <c r="A7" i="4"/>
  <c r="K6" i="4"/>
  <c r="B7" i="6" s="1"/>
  <c r="C7" i="6" s="1"/>
  <c r="J7" i="7" s="1"/>
  <c r="J6" i="4"/>
  <c r="I6" i="4"/>
  <c r="H6" i="4"/>
  <c r="G6" i="4"/>
  <c r="F6" i="4"/>
  <c r="E6" i="4"/>
  <c r="A6" i="4"/>
  <c r="K5" i="4"/>
  <c r="B6" i="6" s="1"/>
  <c r="C6" i="6" s="1"/>
  <c r="J6" i="7" s="1"/>
  <c r="J5" i="4"/>
  <c r="I5" i="4"/>
  <c r="H5" i="4"/>
  <c r="G5" i="4"/>
  <c r="F5" i="4"/>
  <c r="E5" i="4"/>
  <c r="A5" i="4"/>
  <c r="K4" i="4"/>
  <c r="B5" i="6" s="1"/>
  <c r="J4" i="4"/>
  <c r="I4" i="4"/>
  <c r="H4" i="4"/>
  <c r="G4" i="4"/>
  <c r="F4" i="4"/>
  <c r="E4" i="4"/>
  <c r="A4" i="4"/>
  <c r="A7" i="7" l="1"/>
  <c r="A7" i="6"/>
  <c r="A7" i="1"/>
  <c r="A10" i="7"/>
  <c r="A10" i="6"/>
  <c r="A10" i="1"/>
  <c r="A13" i="7"/>
  <c r="A13" i="6"/>
  <c r="A13" i="1"/>
  <c r="H5" i="1"/>
  <c r="L5" i="4"/>
  <c r="H6" i="1"/>
  <c r="H6" i="7" s="1"/>
  <c r="L6" i="4"/>
  <c r="H7" i="1"/>
  <c r="H7" i="7" s="1"/>
  <c r="H8" i="1"/>
  <c r="H8" i="7" s="1"/>
  <c r="H9" i="1"/>
  <c r="H9" i="7" s="1"/>
  <c r="H10" i="1"/>
  <c r="H10" i="7" s="1"/>
  <c r="H11" i="1"/>
  <c r="H11" i="7" s="1"/>
  <c r="H12" i="1"/>
  <c r="H12" i="7" s="1"/>
  <c r="H13" i="1"/>
  <c r="H13" i="7" s="1"/>
  <c r="A6" i="7"/>
  <c r="A6" i="6"/>
  <c r="A6" i="1"/>
  <c r="A9" i="7"/>
  <c r="A9" i="6"/>
  <c r="A9" i="1"/>
  <c r="A12" i="7"/>
  <c r="A12" i="6"/>
  <c r="A12" i="1"/>
  <c r="L10" i="4"/>
  <c r="L11" i="4"/>
  <c r="A8" i="7"/>
  <c r="A8" i="6"/>
  <c r="A8" i="1"/>
  <c r="A11" i="7"/>
  <c r="A11" i="6"/>
  <c r="A11" i="1"/>
  <c r="L4" i="4"/>
  <c r="L9" i="4"/>
  <c r="L8" i="4"/>
  <c r="L7" i="4"/>
  <c r="L12" i="4"/>
  <c r="K12" i="2"/>
  <c r="J12" i="2"/>
  <c r="I12" i="2"/>
  <c r="H12" i="2"/>
  <c r="G12" i="2"/>
  <c r="F12" i="2"/>
  <c r="E12" i="2"/>
  <c r="A12" i="2"/>
  <c r="K11" i="2"/>
  <c r="J11" i="2"/>
  <c r="I11" i="2"/>
  <c r="H11" i="2"/>
  <c r="G11" i="2"/>
  <c r="F11" i="2"/>
  <c r="E11" i="2"/>
  <c r="A11" i="2"/>
  <c r="K10" i="2"/>
  <c r="J10" i="2"/>
  <c r="I10" i="2"/>
  <c r="H10" i="2"/>
  <c r="G10" i="2"/>
  <c r="F10" i="2"/>
  <c r="E10" i="2"/>
  <c r="A10" i="2"/>
  <c r="K9" i="2"/>
  <c r="J9" i="2"/>
  <c r="I9" i="2"/>
  <c r="H9" i="2"/>
  <c r="G9" i="2"/>
  <c r="F9" i="2"/>
  <c r="E9" i="2"/>
  <c r="A9" i="2"/>
  <c r="K8" i="2"/>
  <c r="J8" i="2"/>
  <c r="I8" i="2"/>
  <c r="H8" i="2"/>
  <c r="G8" i="2"/>
  <c r="F8" i="2"/>
  <c r="E8" i="2"/>
  <c r="A8" i="2"/>
  <c r="K7" i="2"/>
  <c r="J7" i="2"/>
  <c r="I7" i="2"/>
  <c r="H7" i="2"/>
  <c r="G7" i="2"/>
  <c r="F7" i="2"/>
  <c r="E7" i="2"/>
  <c r="A7" i="2"/>
  <c r="K6" i="2"/>
  <c r="J6" i="2"/>
  <c r="I6" i="2"/>
  <c r="H6" i="2"/>
  <c r="G6" i="2"/>
  <c r="F6" i="2"/>
  <c r="E6" i="2"/>
  <c r="A6" i="2"/>
  <c r="K5" i="2"/>
  <c r="J5" i="2"/>
  <c r="I5" i="2"/>
  <c r="H5" i="2"/>
  <c r="G5" i="2"/>
  <c r="F5" i="2"/>
  <c r="E5" i="2"/>
  <c r="A5" i="2"/>
  <c r="K4" i="2"/>
  <c r="J4" i="2"/>
  <c r="I4" i="2"/>
  <c r="H4" i="2"/>
  <c r="G4" i="2"/>
  <c r="F4" i="2"/>
  <c r="E4" i="2"/>
  <c r="A4" i="2"/>
  <c r="L5" i="2" l="1"/>
  <c r="B6" i="1" s="1"/>
  <c r="L9" i="2"/>
  <c r="B10" i="1" s="1"/>
  <c r="L4" i="2"/>
  <c r="B5" i="1" s="1"/>
  <c r="L12" i="2"/>
  <c r="B13" i="1" s="1"/>
  <c r="L7" i="2"/>
  <c r="B8" i="1" s="1"/>
  <c r="L11" i="2"/>
  <c r="B12" i="1" s="1"/>
  <c r="L6" i="2"/>
  <c r="B7" i="1" s="1"/>
  <c r="L10" i="2"/>
  <c r="B11" i="1" s="1"/>
  <c r="L8" i="2"/>
  <c r="B9" i="1" s="1"/>
  <c r="B9" i="7" l="1"/>
  <c r="I9" i="7" s="1"/>
  <c r="K9" i="7" s="1"/>
  <c r="I9" i="1"/>
  <c r="B7" i="7"/>
  <c r="I7" i="7" s="1"/>
  <c r="K7" i="7" s="1"/>
  <c r="I7" i="1"/>
  <c r="B8" i="7"/>
  <c r="I8" i="7" s="1"/>
  <c r="K8" i="7" s="1"/>
  <c r="I8" i="1"/>
  <c r="B11" i="7"/>
  <c r="I11" i="7" s="1"/>
  <c r="K11" i="7" s="1"/>
  <c r="I11" i="1"/>
  <c r="B12" i="7"/>
  <c r="I12" i="7" s="1"/>
  <c r="K12" i="7" s="1"/>
  <c r="I12" i="1"/>
  <c r="B13" i="7"/>
  <c r="I13" i="7" s="1"/>
  <c r="K13" i="7" s="1"/>
  <c r="I13" i="1"/>
  <c r="B10" i="7"/>
  <c r="I10" i="7" s="1"/>
  <c r="K10" i="7" s="1"/>
  <c r="I10" i="1"/>
  <c r="B6" i="7"/>
  <c r="I6" i="7" s="1"/>
  <c r="K6" i="7" s="1"/>
  <c r="I6" i="1"/>
  <c r="A2" i="7"/>
  <c r="A2" i="6"/>
  <c r="H4" i="7" l="1"/>
  <c r="C4" i="7"/>
  <c r="D4" i="7"/>
  <c r="E4" i="7"/>
  <c r="F4" i="7"/>
  <c r="G4" i="7"/>
  <c r="B4" i="7"/>
  <c r="G5" i="7" l="1"/>
  <c r="F5" i="7" l="1"/>
  <c r="E5" i="7" l="1"/>
  <c r="C5" i="6" l="1"/>
  <c r="A5" i="7"/>
  <c r="A5" i="6"/>
  <c r="J5" i="7" l="1"/>
  <c r="D5" i="6"/>
  <c r="D7" i="6"/>
  <c r="D9" i="6"/>
  <c r="D12" i="6"/>
  <c r="D10" i="6"/>
  <c r="D8" i="6"/>
  <c r="D6" i="6"/>
  <c r="D11" i="6"/>
  <c r="D13" i="6"/>
  <c r="H5" i="7"/>
  <c r="D5" i="7"/>
  <c r="C5" i="7"/>
  <c r="B5" i="7"/>
  <c r="A5" i="1"/>
  <c r="I5" i="7" l="1"/>
  <c r="K5" i="7" s="1"/>
  <c r="I5" i="1"/>
  <c r="L5" i="7" l="1"/>
  <c r="L11" i="7"/>
  <c r="L9" i="7"/>
  <c r="L8" i="7"/>
  <c r="L7" i="7"/>
  <c r="L10" i="7"/>
  <c r="L12" i="7"/>
  <c r="L13" i="7"/>
  <c r="L6" i="7"/>
  <c r="J5" i="1"/>
  <c r="J12" i="1"/>
  <c r="J6" i="1"/>
  <c r="J10" i="1"/>
  <c r="J11" i="1"/>
  <c r="J9" i="1"/>
  <c r="J7" i="1"/>
  <c r="J13" i="1"/>
  <c r="J8" i="1"/>
</calcChain>
</file>

<file path=xl/sharedStrings.xml><?xml version="1.0" encoding="utf-8"?>
<sst xmlns="http://schemas.openxmlformats.org/spreadsheetml/2006/main" count="142" uniqueCount="51">
  <si>
    <t xml:space="preserve">RESPONDENT SUMMARY </t>
  </si>
  <si>
    <t>Company/Vendor Name</t>
  </si>
  <si>
    <t>Average Technical Score</t>
  </si>
  <si>
    <t>Total Score</t>
  </si>
  <si>
    <t>Ranking</t>
  </si>
  <si>
    <t>Company/Vendor Name:</t>
  </si>
  <si>
    <t>Criteria 1</t>
  </si>
  <si>
    <t>Criteria 2</t>
  </si>
  <si>
    <t>Criteria 3</t>
  </si>
  <si>
    <t>Criteria 4</t>
  </si>
  <si>
    <t>TOTAL</t>
  </si>
  <si>
    <r>
      <t>RESPONDENT SUMMARY</t>
    </r>
    <r>
      <rPr>
        <b/>
        <sz val="12"/>
        <color rgb="FFFF0000"/>
        <rFont val="Arial"/>
        <family val="2"/>
      </rPr>
      <t xml:space="preserve"> (TECHNICAL)</t>
    </r>
  </si>
  <si>
    <r>
      <t xml:space="preserve">RESPONDENT SUMMARY  </t>
    </r>
    <r>
      <rPr>
        <b/>
        <sz val="12"/>
        <color rgb="FFFF0000"/>
        <rFont val="Arial"/>
        <family val="2"/>
      </rPr>
      <t xml:space="preserve"> (NON-TECHNICAL)</t>
    </r>
  </si>
  <si>
    <r>
      <t xml:space="preserve">Non-Technical Score                      </t>
    </r>
    <r>
      <rPr>
        <b/>
        <sz val="12"/>
        <color rgb="FFFF0000"/>
        <rFont val="Arial"/>
        <family val="2"/>
      </rPr>
      <t>(cost)</t>
    </r>
  </si>
  <si>
    <t>Non-Technical Score                      (cost)</t>
  </si>
  <si>
    <t>Evaluation Matrix RFP730-16134 Hyperion Planning Solutions to Support Budget</t>
  </si>
  <si>
    <t>Criteria 5</t>
  </si>
  <si>
    <t>Criteria 6</t>
  </si>
  <si>
    <t>Criteria 7</t>
  </si>
  <si>
    <t>RESPONDENT EVALUATION MATRIX</t>
  </si>
  <si>
    <t>Evaluator Name:</t>
  </si>
  <si>
    <t>Name</t>
  </si>
  <si>
    <t xml:space="preserve">Criteria 1 </t>
  </si>
  <si>
    <t xml:space="preserve">Company Profile - Describe the proposing organization including size, areas of specialization and expertise, client base and any other pertinent information in such a manner that the evaluation 
committee may reasonably formulate a determination about the stability and strengths of the proposing organization. 
</t>
  </si>
  <si>
    <t>Company Personal – State the name, the title or position, and telephone number of the individuals who would have primary responsibility for the project resulting from this RFP.  Disclose who within the firm will have primary responsibility and final authority for the work under this contract.  Attach a current resume for each individual.</t>
  </si>
  <si>
    <t>Experience – Indicate the experience the respondent has in the areas identified in the scope of work.  Describe any additional experience that would substantiate and enhance the qualifications of the respondent in regard to the performance of a contract resulting from this solicitation.</t>
  </si>
  <si>
    <t>References – Provide a list of three (3) contracts of a size and scope similar to the work described herein that respondent has performed during the last three years.  Include a brief description of the project, the contract period, the name of contact person directly involved in the project along with email addresses and phone and fax numbers.</t>
  </si>
  <si>
    <t>Implementation – Describe the methods and processes that you would use to complete the tasks and objectives.</t>
  </si>
  <si>
    <t>Timeline – Provide a performance timeline based on the information presented in the Scope of Work that includes all segments of your proposed work.</t>
  </si>
  <si>
    <t>Total</t>
  </si>
  <si>
    <t>POINTS (1-5)</t>
  </si>
  <si>
    <t>WEIGHT</t>
  </si>
  <si>
    <t>SCORE</t>
  </si>
  <si>
    <r>
      <t xml:space="preserve">Instructions:  </t>
    </r>
    <r>
      <rPr>
        <sz val="10"/>
        <rFont val="Arial"/>
        <family val="2"/>
      </rPr>
      <t xml:space="preserve">Please rate the vendor from 1 to 5, using the following criteria to indicate to what level you agree with the statements below, as they related to the vendor's response. </t>
    </r>
  </si>
  <si>
    <t>*Note:  Total should be equal to 100 if received 5-point per criterion.</t>
  </si>
  <si>
    <t>*Note: Insert point under the 'Points' columns</t>
  </si>
  <si>
    <t>Point Scale</t>
  </si>
  <si>
    <t>5.0 to 4.5 = Exceptional, exceeds and fully meets all requirements</t>
  </si>
  <si>
    <t>4.4 to 3.5 = Advantageous, exceeds some requirements</t>
  </si>
  <si>
    <t>3.4 to 2.5 = Meets minimal requirements</t>
  </si>
  <si>
    <t>2.4 to 1.5 = Addresses most of the minimal requirements</t>
  </si>
  <si>
    <t>1.4 to 1.0 = Addresses part of minimal requirements</t>
  </si>
  <si>
    <t>0 = No Response</t>
  </si>
  <si>
    <r>
      <t xml:space="preserve">Costs – Identify all costs to be charged for performing the tasks necessary to accomplish the objectives of the contract as stated herein.  The respondent is to submit a full detailed budget including estimated staff hours and costs and any non-labor expenses, such as travel and incidentals, necessary to accomplish the tasks and complete the contract.  Any contract awarded as a result of this solicitation will be all-cost inclusive; no additional monies will be paid for items excluded from the proposal. </t>
    </r>
    <r>
      <rPr>
        <b/>
        <sz val="10"/>
        <color rgb="FFFF0000"/>
        <rFont val="Calibri"/>
        <family val="2"/>
        <scheme val="minor"/>
      </rPr>
      <t>** Just to evaluate by Evaluator 7</t>
    </r>
  </si>
  <si>
    <t>Evaluator 1</t>
  </si>
  <si>
    <t>Evaluator 2</t>
  </si>
  <si>
    <t>Evaluator 3</t>
  </si>
  <si>
    <t>Evaluator 4</t>
  </si>
  <si>
    <t>Evaluator 5</t>
  </si>
  <si>
    <t>Evaluator 6</t>
  </si>
  <si>
    <t>Evaluator 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</si>
</sst>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0"/>
      <color theme="1"/>
      <name val="Calibri"/>
      <family val="2"/>
      <scheme val="minor"/>
    </font>
    <font>
      <b/>
      <sz val="10"/>
      <name val="Calibri"/>
      <family val="2"/>
      <scheme val="minor"/>
    </font>
    <font>
      <sz val="10"/>
      <name val="Calibri"/>
      <family val="2"/>
      <scheme val="minor"/>
    </font>
    <font>
      <sz val="11"/>
      <name val="Arial"/>
      <family val="2"/>
    </font>
    <font>
      <sz val="12"/>
      <name val="Arial"/>
    </font>
    <font>
      <b/>
      <sz val="11"/>
      <name val="Calibri"/>
      <family val="2"/>
      <scheme val="minor"/>
    </font>
    <font>
      <sz val="10"/>
      <color theme="1"/>
      <name val="Calibri"/>
      <family val="2"/>
      <scheme val="minor"/>
    </font>
    <font>
      <b/>
      <sz val="10"/>
      <color rgb="FFFF0000"/>
      <name val="Calibri"/>
      <family val="2"/>
      <scheme val="minor"/>
    </font>
    <font>
      <b/>
      <sz val="10"/>
      <name val="Arial"/>
      <family val="2"/>
    </font>
  </fonts>
  <fills count="29">
    <fill>
      <patternFill patternType="none"/>
    </fill>
    <fill>
      <patternFill patternType="gray125"/>
    </fill>
    <fill>
      <patternFill patternType="solid">
        <fgColor indexed="50"/>
        <bgColor indexed="64"/>
      </patternFill>
    </fill>
    <fill>
      <patternFill patternType="solid">
        <fgColor rgb="FFFFC000"/>
        <bgColor indexed="64"/>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6" tint="0.39997558519241921"/>
        <bgColor indexed="64"/>
      </patternFill>
    </fill>
    <fill>
      <patternFill patternType="solid">
        <fgColor theme="8" tint="0.59999389629810485"/>
        <bgColor indexed="64"/>
      </patternFill>
    </fill>
  </fills>
  <borders count="39">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s>
  <cellStyleXfs count="98">
    <xf numFmtId="0" fontId="0" fillId="0" borderId="0"/>
    <xf numFmtId="44" fontId="13" fillId="0" borderId="0" applyFont="0" applyFill="0" applyBorder="0" applyAlignment="0" applyProtection="0"/>
    <xf numFmtId="0" fontId="13" fillId="0" borderId="0"/>
    <xf numFmtId="0" fontId="10" fillId="0" borderId="0"/>
    <xf numFmtId="0" fontId="10" fillId="0" borderId="0"/>
    <xf numFmtId="0" fontId="13" fillId="4" borderId="7" applyNumberFormat="0" applyFont="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22" borderId="0" applyNumberFormat="0" applyBorder="0" applyAlignment="0" applyProtection="0"/>
    <xf numFmtId="0" fontId="17" fillId="6" borderId="0" applyNumberFormat="0" applyBorder="0" applyAlignment="0" applyProtection="0"/>
    <xf numFmtId="0" fontId="18" fillId="23" borderId="8" applyNumberFormat="0" applyAlignment="0" applyProtection="0"/>
    <xf numFmtId="0" fontId="19" fillId="24" borderId="9" applyNumberFormat="0" applyAlignment="0" applyProtection="0"/>
    <xf numFmtId="0" fontId="20" fillId="0" borderId="0" applyNumberFormat="0" applyFill="0" applyBorder="0" applyAlignment="0" applyProtection="0"/>
    <xf numFmtId="0" fontId="21" fillId="7" borderId="0" applyNumberFormat="0" applyBorder="0" applyAlignment="0" applyProtection="0"/>
    <xf numFmtId="0" fontId="22" fillId="0" borderId="10" applyNumberFormat="0" applyFill="0" applyAlignment="0" applyProtection="0"/>
    <xf numFmtId="0" fontId="23" fillId="0" borderId="11" applyNumberFormat="0" applyFill="0" applyAlignment="0" applyProtection="0"/>
    <xf numFmtId="0" fontId="24" fillId="0" borderId="12" applyNumberFormat="0" applyFill="0" applyAlignment="0" applyProtection="0"/>
    <xf numFmtId="0" fontId="24" fillId="0" borderId="0" applyNumberFormat="0" applyFill="0" applyBorder="0" applyAlignment="0" applyProtection="0"/>
    <xf numFmtId="0" fontId="25" fillId="10" borderId="8" applyNumberFormat="0" applyAlignment="0" applyProtection="0"/>
    <xf numFmtId="0" fontId="26" fillId="0" borderId="13" applyNumberFormat="0" applyFill="0" applyAlignment="0" applyProtection="0"/>
    <xf numFmtId="0" fontId="27" fillId="25" borderId="0" applyNumberFormat="0" applyBorder="0" applyAlignment="0" applyProtection="0"/>
    <xf numFmtId="0" fontId="14" fillId="4" borderId="7" applyNumberFormat="0" applyFont="0" applyAlignment="0" applyProtection="0"/>
    <xf numFmtId="0" fontId="28" fillId="23" borderId="14" applyNumberFormat="0" applyAlignment="0" applyProtection="0"/>
    <xf numFmtId="0" fontId="29" fillId="0" borderId="0" applyNumberFormat="0" applyFill="0" applyBorder="0" applyAlignment="0" applyProtection="0"/>
    <xf numFmtId="0" fontId="30" fillId="0" borderId="15" applyNumberFormat="0" applyFill="0" applyAlignment="0" applyProtection="0"/>
    <xf numFmtId="0" fontId="31" fillId="0" borderId="0" applyNumberFormat="0" applyFill="0" applyBorder="0" applyAlignment="0" applyProtection="0"/>
    <xf numFmtId="0" fontId="9" fillId="0" borderId="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2" borderId="0" applyNumberFormat="0" applyBorder="0" applyAlignment="0" applyProtection="0"/>
    <xf numFmtId="0" fontId="15" fillId="13"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6" fillId="15"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22" borderId="0" applyNumberFormat="0" applyBorder="0" applyAlignment="0" applyProtection="0"/>
    <xf numFmtId="0" fontId="17" fillId="6" borderId="0" applyNumberFormat="0" applyBorder="0" applyAlignment="0" applyProtection="0"/>
    <xf numFmtId="0" fontId="18" fillId="23" borderId="8" applyNumberFormat="0" applyAlignment="0" applyProtection="0"/>
    <xf numFmtId="0" fontId="19" fillId="24" borderId="9" applyNumberFormat="0" applyAlignment="0" applyProtection="0"/>
    <xf numFmtId="0" fontId="20" fillId="0" borderId="0" applyNumberFormat="0" applyFill="0" applyBorder="0" applyAlignment="0" applyProtection="0"/>
    <xf numFmtId="0" fontId="21" fillId="7" borderId="0" applyNumberFormat="0" applyBorder="0" applyAlignment="0" applyProtection="0"/>
    <xf numFmtId="0" fontId="22" fillId="0" borderId="10" applyNumberFormat="0" applyFill="0" applyAlignment="0" applyProtection="0"/>
    <xf numFmtId="0" fontId="23" fillId="0" borderId="11" applyNumberFormat="0" applyFill="0" applyAlignment="0" applyProtection="0"/>
    <xf numFmtId="0" fontId="24" fillId="0" borderId="12" applyNumberFormat="0" applyFill="0" applyAlignment="0" applyProtection="0"/>
    <xf numFmtId="0" fontId="24" fillId="0" borderId="0" applyNumberFormat="0" applyFill="0" applyBorder="0" applyAlignment="0" applyProtection="0"/>
    <xf numFmtId="0" fontId="25" fillId="10" borderId="8" applyNumberFormat="0" applyAlignment="0" applyProtection="0"/>
    <xf numFmtId="0" fontId="26" fillId="0" borderId="13" applyNumberFormat="0" applyFill="0" applyAlignment="0" applyProtection="0"/>
    <xf numFmtId="0" fontId="27" fillId="25" borderId="0" applyNumberFormat="0" applyBorder="0" applyAlignment="0" applyProtection="0"/>
    <xf numFmtId="0" fontId="28" fillId="23" borderId="14" applyNumberFormat="0" applyAlignment="0" applyProtection="0"/>
    <xf numFmtId="0" fontId="29" fillId="0" borderId="0" applyNumberFormat="0" applyFill="0" applyBorder="0" applyAlignment="0" applyProtection="0"/>
    <xf numFmtId="0" fontId="30" fillId="0" borderId="15" applyNumberFormat="0" applyFill="0" applyAlignment="0" applyProtection="0"/>
    <xf numFmtId="0" fontId="31" fillId="0" borderId="0" applyNumberFormat="0" applyFill="0" applyBorder="0" applyAlignment="0" applyProtection="0"/>
    <xf numFmtId="0" fontId="13" fillId="0" borderId="0"/>
    <xf numFmtId="0" fontId="13" fillId="4" borderId="7" applyNumberFormat="0" applyFont="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76">
    <xf numFmtId="0" fontId="0" fillId="0" borderId="0" xfId="0"/>
    <xf numFmtId="0" fontId="12" fillId="0" borderId="0" xfId="0" applyFont="1"/>
    <xf numFmtId="0" fontId="12" fillId="0" borderId="0" xfId="0" applyFont="1" applyBorder="1"/>
    <xf numFmtId="0" fontId="11" fillId="0" borderId="1" xfId="0" applyFont="1" applyBorder="1" applyAlignment="1">
      <alignment horizontal="center" vertical="center"/>
    </xf>
    <xf numFmtId="0" fontId="11" fillId="0" borderId="2" xfId="0" applyFont="1" applyFill="1" applyBorder="1" applyAlignment="1">
      <alignment horizontal="center" vertical="center" textRotation="90" wrapText="1"/>
    </xf>
    <xf numFmtId="0" fontId="11" fillId="0" borderId="2" xfId="0" applyFont="1" applyBorder="1" applyAlignment="1">
      <alignment horizontal="center" vertical="center" wrapText="1"/>
    </xf>
    <xf numFmtId="0" fontId="11" fillId="3" borderId="3" xfId="0" applyFont="1" applyFill="1" applyBorder="1" applyAlignment="1">
      <alignment horizontal="center" vertical="center"/>
    </xf>
    <xf numFmtId="0" fontId="11" fillId="0" borderId="0" xfId="0" applyFont="1" applyAlignment="1">
      <alignment horizontal="center" vertical="center"/>
    </xf>
    <xf numFmtId="0" fontId="12" fillId="0" borderId="4" xfId="0" applyFont="1" applyFill="1" applyBorder="1" applyAlignment="1">
      <alignment horizontal="center"/>
    </xf>
    <xf numFmtId="4" fontId="12" fillId="0" borderId="5" xfId="0" applyNumberFormat="1" applyFont="1" applyBorder="1"/>
    <xf numFmtId="0" fontId="12" fillId="3" borderId="6" xfId="0" applyFont="1" applyFill="1" applyBorder="1" applyAlignment="1">
      <alignment horizontal="center"/>
    </xf>
    <xf numFmtId="0" fontId="32" fillId="0" borderId="2" xfId="0" applyFont="1" applyFill="1" applyBorder="1" applyAlignment="1">
      <alignment horizontal="center" vertical="center" textRotation="90" wrapText="1"/>
    </xf>
    <xf numFmtId="0" fontId="0" fillId="0" borderId="0" xfId="0" applyBorder="1"/>
    <xf numFmtId="0" fontId="11" fillId="0" borderId="0" xfId="0" applyFont="1" applyBorder="1" applyAlignment="1"/>
    <xf numFmtId="0" fontId="0" fillId="0" borderId="0" xfId="0"/>
    <xf numFmtId="0" fontId="32" fillId="0" borderId="2" xfId="0" applyFont="1" applyBorder="1" applyAlignment="1">
      <alignment horizontal="center" vertical="center" wrapText="1"/>
    </xf>
    <xf numFmtId="4" fontId="33" fillId="0" borderId="5" xfId="0" applyNumberFormat="1" applyFont="1" applyBorder="1"/>
    <xf numFmtId="0" fontId="11" fillId="2" borderId="0" xfId="0" applyFont="1" applyFill="1" applyBorder="1" applyAlignment="1">
      <alignment horizontal="center" vertical="center" wrapText="1"/>
    </xf>
    <xf numFmtId="0" fontId="35" fillId="0" borderId="16" xfId="4" applyFont="1" applyBorder="1" applyAlignment="1">
      <alignment horizontal="center"/>
    </xf>
    <xf numFmtId="0" fontId="34" fillId="3" borderId="16" xfId="4" applyFont="1" applyFill="1" applyBorder="1" applyAlignment="1">
      <alignment horizontal="center"/>
    </xf>
    <xf numFmtId="0" fontId="36" fillId="0" borderId="0" xfId="0" applyFont="1"/>
    <xf numFmtId="0" fontId="36" fillId="3" borderId="0" xfId="0" applyFont="1" applyFill="1"/>
    <xf numFmtId="0" fontId="11" fillId="2" borderId="0" xfId="0" applyFont="1" applyFill="1" applyBorder="1" applyAlignment="1">
      <alignment horizontal="center" vertical="center"/>
    </xf>
    <xf numFmtId="0" fontId="11" fillId="2" borderId="0" xfId="0" applyFont="1" applyFill="1" applyBorder="1" applyAlignment="1">
      <alignment vertical="center"/>
    </xf>
    <xf numFmtId="0" fontId="12" fillId="26" borderId="4" xfId="0" applyFont="1" applyFill="1" applyBorder="1" applyAlignment="1">
      <alignment horizontal="center"/>
    </xf>
    <xf numFmtId="4" fontId="12" fillId="26" borderId="5" xfId="0" applyNumberFormat="1" applyFont="1" applyFill="1" applyBorder="1"/>
    <xf numFmtId="4" fontId="33" fillId="26" borderId="5" xfId="0" applyNumberFormat="1" applyFont="1" applyFill="1" applyBorder="1"/>
    <xf numFmtId="0" fontId="12" fillId="26" borderId="6" xfId="0" applyFont="1" applyFill="1" applyBorder="1" applyAlignment="1">
      <alignment horizontal="center"/>
    </xf>
    <xf numFmtId="0" fontId="11" fillId="0" borderId="0" xfId="0" applyFont="1" applyAlignment="1"/>
    <xf numFmtId="0" fontId="37" fillId="0" borderId="0" xfId="0" applyFont="1"/>
    <xf numFmtId="0" fontId="38" fillId="0" borderId="0" xfId="0" applyFont="1"/>
    <xf numFmtId="0" fontId="40" fillId="0" borderId="0" xfId="97" applyFont="1"/>
    <xf numFmtId="0" fontId="34" fillId="3" borderId="21" xfId="97" applyFont="1" applyFill="1" applyBorder="1" applyAlignment="1">
      <alignment horizontal="center" vertical="center"/>
    </xf>
    <xf numFmtId="0" fontId="34" fillId="0" borderId="0" xfId="97" applyFont="1" applyAlignment="1">
      <alignment horizontal="center"/>
    </xf>
    <xf numFmtId="0" fontId="35" fillId="27" borderId="22" xfId="97" applyFont="1" applyFill="1" applyBorder="1" applyAlignment="1">
      <alignment horizontal="center"/>
    </xf>
    <xf numFmtId="0" fontId="35" fillId="0" borderId="23" xfId="97" applyFont="1" applyFill="1" applyBorder="1" applyAlignment="1">
      <alignment horizontal="center"/>
    </xf>
    <xf numFmtId="0" fontId="35" fillId="28" borderId="24" xfId="97" applyFont="1" applyFill="1" applyBorder="1" applyAlignment="1">
      <alignment horizontal="center"/>
    </xf>
    <xf numFmtId="0" fontId="34" fillId="27" borderId="22" xfId="97" applyFont="1" applyFill="1" applyBorder="1" applyAlignment="1">
      <alignment horizontal="center"/>
    </xf>
    <xf numFmtId="0" fontId="34" fillId="0" borderId="23" xfId="97" applyFont="1" applyFill="1" applyBorder="1" applyAlignment="1">
      <alignment horizontal="center"/>
    </xf>
    <xf numFmtId="0" fontId="34" fillId="28" borderId="24" xfId="97" applyFont="1" applyFill="1" applyBorder="1" applyAlignment="1">
      <alignment horizontal="center"/>
    </xf>
    <xf numFmtId="0" fontId="40" fillId="0" borderId="25" xfId="97" applyFont="1" applyBorder="1" applyAlignment="1">
      <alignment horizontal="center"/>
    </xf>
    <xf numFmtId="0" fontId="13" fillId="0" borderId="26" xfId="88" applyFont="1" applyFill="1" applyBorder="1" applyAlignment="1">
      <alignment horizontal="center"/>
    </xf>
    <xf numFmtId="0" fontId="36" fillId="27" borderId="27" xfId="97" applyFont="1" applyFill="1" applyBorder="1" applyAlignment="1">
      <alignment horizontal="center"/>
    </xf>
    <xf numFmtId="0" fontId="40" fillId="0" borderId="28" xfId="97" applyFont="1" applyFill="1" applyBorder="1" applyAlignment="1">
      <alignment horizontal="center"/>
    </xf>
    <xf numFmtId="0" fontId="36" fillId="28" borderId="6" xfId="97" applyFont="1" applyFill="1" applyBorder="1" applyAlignment="1">
      <alignment horizontal="center"/>
    </xf>
    <xf numFmtId="0" fontId="40" fillId="28" borderId="6" xfId="97" applyFont="1" applyFill="1" applyBorder="1" applyAlignment="1">
      <alignment horizontal="center"/>
    </xf>
    <xf numFmtId="0" fontId="36" fillId="0" borderId="28" xfId="97" applyFont="1" applyFill="1" applyBorder="1" applyAlignment="1">
      <alignment horizontal="center"/>
    </xf>
    <xf numFmtId="0" fontId="40" fillId="3" borderId="25" xfId="97" applyFont="1" applyFill="1" applyBorder="1" applyAlignment="1">
      <alignment horizontal="center"/>
    </xf>
    <xf numFmtId="0" fontId="13" fillId="0" borderId="0" xfId="0" applyFont="1"/>
    <xf numFmtId="0" fontId="35" fillId="0" borderId="0" xfId="0" applyFont="1" applyAlignment="1">
      <alignment horizontal="center"/>
    </xf>
    <xf numFmtId="0" fontId="34" fillId="0" borderId="16" xfId="4" applyFont="1" applyBorder="1" applyAlignment="1">
      <alignment horizontal="center"/>
    </xf>
    <xf numFmtId="0" fontId="11" fillId="0" borderId="0" xfId="0" applyFont="1" applyAlignment="1">
      <alignment horizontal="center"/>
    </xf>
    <xf numFmtId="0" fontId="11" fillId="2" borderId="0" xfId="0" applyFont="1" applyFill="1" applyAlignment="1">
      <alignment horizontal="center" vertical="center" wrapText="1"/>
    </xf>
    <xf numFmtId="0" fontId="13" fillId="0" borderId="33" xfId="0" applyFont="1" applyBorder="1" applyAlignment="1">
      <alignment horizontal="left"/>
    </xf>
    <xf numFmtId="0" fontId="13" fillId="0" borderId="34" xfId="0" applyFont="1" applyBorder="1" applyAlignment="1">
      <alignment horizontal="left"/>
    </xf>
    <xf numFmtId="0" fontId="13" fillId="0" borderId="35" xfId="0" applyFont="1" applyBorder="1" applyAlignment="1">
      <alignment horizontal="left"/>
    </xf>
    <xf numFmtId="0" fontId="13" fillId="0" borderId="36" xfId="0" applyFont="1" applyBorder="1" applyAlignment="1">
      <alignment horizontal="left"/>
    </xf>
    <xf numFmtId="0" fontId="13" fillId="0" borderId="37" xfId="0" applyFont="1" applyBorder="1" applyAlignment="1">
      <alignment horizontal="left"/>
    </xf>
    <xf numFmtId="0" fontId="13" fillId="0" borderId="38" xfId="0" applyFont="1" applyBorder="1" applyAlignment="1">
      <alignment horizontal="left"/>
    </xf>
    <xf numFmtId="0" fontId="42" fillId="0" borderId="0" xfId="0" applyFont="1" applyAlignment="1">
      <alignment horizontal="center" vertical="top" wrapText="1"/>
    </xf>
    <xf numFmtId="0" fontId="42" fillId="0" borderId="29" xfId="0" applyFont="1" applyBorder="1" applyAlignment="1">
      <alignment horizontal="center" vertical="top" wrapText="1"/>
    </xf>
    <xf numFmtId="0" fontId="42" fillId="2" borderId="30" xfId="0" applyFont="1" applyFill="1" applyBorder="1" applyAlignment="1">
      <alignment horizontal="center"/>
    </xf>
    <xf numFmtId="0" fontId="42" fillId="2" borderId="31" xfId="0" applyFont="1" applyFill="1" applyBorder="1" applyAlignment="1">
      <alignment horizontal="center"/>
    </xf>
    <xf numFmtId="0" fontId="42" fillId="2" borderId="32" xfId="0" applyFont="1" applyFill="1" applyBorder="1" applyAlignment="1">
      <alignment horizontal="center"/>
    </xf>
    <xf numFmtId="0" fontId="13" fillId="0" borderId="33" xfId="0" applyFont="1" applyBorder="1" applyAlignment="1">
      <alignment horizontal="left" vertical="center" wrapText="1"/>
    </xf>
    <xf numFmtId="0" fontId="13" fillId="0" borderId="34" xfId="0" applyFont="1" applyBorder="1" applyAlignment="1">
      <alignment horizontal="left" vertical="center" wrapText="1"/>
    </xf>
    <xf numFmtId="0" fontId="13" fillId="0" borderId="35" xfId="0" applyFont="1" applyBorder="1" applyAlignment="1">
      <alignment horizontal="left" vertical="center" wrapText="1"/>
    </xf>
    <xf numFmtId="0" fontId="39" fillId="0" borderId="17" xfId="0" applyFont="1" applyBorder="1" applyAlignment="1">
      <alignment horizontal="center"/>
    </xf>
    <xf numFmtId="0" fontId="35" fillId="0" borderId="18" xfId="97" applyFont="1" applyFill="1" applyBorder="1" applyAlignment="1">
      <alignment horizontal="left" vertical="center" wrapText="1"/>
    </xf>
    <xf numFmtId="0" fontId="35" fillId="0" borderId="19" xfId="97" applyFont="1" applyFill="1" applyBorder="1" applyAlignment="1">
      <alignment horizontal="left" vertical="center" wrapText="1"/>
    </xf>
    <xf numFmtId="0" fontId="35" fillId="0" borderId="20" xfId="97" applyFont="1" applyFill="1" applyBorder="1" applyAlignment="1">
      <alignment horizontal="left" vertical="center" wrapText="1"/>
    </xf>
    <xf numFmtId="0" fontId="35" fillId="0" borderId="18" xfId="97" applyFont="1" applyFill="1" applyBorder="1" applyAlignment="1">
      <alignment horizontal="center" vertical="center" wrapText="1"/>
    </xf>
    <xf numFmtId="0" fontId="35" fillId="0" borderId="19" xfId="97" applyFont="1" applyFill="1" applyBorder="1" applyAlignment="1">
      <alignment horizontal="center" vertical="center" wrapText="1"/>
    </xf>
    <xf numFmtId="0" fontId="35" fillId="0" borderId="20" xfId="97" applyFont="1" applyFill="1" applyBorder="1" applyAlignment="1">
      <alignment horizontal="center" vertical="center" wrapText="1"/>
    </xf>
    <xf numFmtId="0" fontId="11" fillId="0" borderId="0" xfId="0" applyFont="1" applyAlignment="1">
      <alignment horizontal="left"/>
    </xf>
    <xf numFmtId="0" fontId="37" fillId="26" borderId="0" xfId="0" applyFont="1" applyFill="1" applyBorder="1" applyAlignment="1">
      <alignment horizontal="center"/>
    </xf>
  </cellXfs>
  <cellStyles count="98">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Input 2" xfId="81"/>
    <cellStyle name="Input 3" xfId="39"/>
    <cellStyle name="Linked Cell 2" xfId="82"/>
    <cellStyle name="Linked Cell 3" xfId="40"/>
    <cellStyle name="Neutral 2" xfId="83"/>
    <cellStyle name="Neutral 3" xfId="41"/>
    <cellStyle name="Normal" xfId="0" builtinId="0"/>
    <cellStyle name="Normal 2" xfId="2"/>
    <cellStyle name="Normal 3" xfId="3"/>
    <cellStyle name="Normal 3 2" xfId="88"/>
    <cellStyle name="Normal 4" xfId="4"/>
    <cellStyle name="Normal 4 10" xfId="97"/>
    <cellStyle name="Normal 4 2" xfId="47"/>
    <cellStyle name="Normal 4 3" xfId="90"/>
    <cellStyle name="Normal 4 4" xfId="91"/>
    <cellStyle name="Normal 4 5" xfId="92"/>
    <cellStyle name="Normal 4 6" xfId="93"/>
    <cellStyle name="Normal 4 7" xfId="94"/>
    <cellStyle name="Normal 4 8" xfId="95"/>
    <cellStyle name="Normal 4 9" xfId="96"/>
    <cellStyle name="Note 2" xfId="5"/>
    <cellStyle name="Note 3" xfId="89"/>
    <cellStyle name="Note 4" xfId="42"/>
    <cellStyle name="Output 2" xfId="84"/>
    <cellStyle name="Output 3" xfId="43"/>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arbara%20Duart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aseen%20Mazha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ichael%20Burn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obert%20L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habana%20Mohiuddin.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ceviteri\AppData\Local\Microsoft\Windows\Temporary%20Internet%20Files\Content.Outlook\QFMN31MV\Evaluation%20Matrix%20RFP730-16134%20Hyperion%20Planning%20Solutions%20to%20Support%20BudgetSYver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Bill%20Stoneman.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Evaluation%20Matrix%20RFP730-16134%20Hyperion%20Planning%20Solutions%20to%20Support%20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sheetData sheetId="1">
        <row r="4">
          <cell r="A4" t="str">
            <v>Buzz Clan, LLC</v>
          </cell>
        </row>
        <row r="5">
          <cell r="A5" t="str">
            <v>EPI-Use America</v>
          </cell>
        </row>
        <row r="6">
          <cell r="A6" t="str">
            <v>EPM Intelligence, LLC</v>
          </cell>
        </row>
        <row r="7">
          <cell r="A7" t="str">
            <v>Excel Global Partners</v>
          </cell>
        </row>
        <row r="8">
          <cell r="A8" t="str">
            <v>GNC Higher Education</v>
          </cell>
        </row>
        <row r="9">
          <cell r="A9" t="str">
            <v>Huron Consulting Services, LLC</v>
          </cell>
        </row>
        <row r="10">
          <cell r="A10" t="str">
            <v>InterRel Consulting</v>
          </cell>
        </row>
        <row r="11">
          <cell r="A11" t="str">
            <v>Principle Info-Tech</v>
          </cell>
        </row>
        <row r="12">
          <cell r="A12" t="str">
            <v>Sierra-Cedar</v>
          </cell>
        </row>
      </sheetData>
      <sheetData sheetId="2">
        <row r="8">
          <cell r="E8">
            <v>2.5</v>
          </cell>
          <cell r="H8">
            <v>3</v>
          </cell>
          <cell r="K8">
            <v>12.5</v>
          </cell>
          <cell r="N8">
            <v>10.5</v>
          </cell>
          <cell r="Q8">
            <v>15</v>
          </cell>
          <cell r="T8">
            <v>3.4</v>
          </cell>
          <cell r="W8">
            <v>0</v>
          </cell>
        </row>
        <row r="9">
          <cell r="E9">
            <v>2.5</v>
          </cell>
          <cell r="H9">
            <v>3</v>
          </cell>
          <cell r="K9">
            <v>12.5</v>
          </cell>
          <cell r="N9">
            <v>10.5</v>
          </cell>
          <cell r="Q9">
            <v>15</v>
          </cell>
          <cell r="T9">
            <v>3.4</v>
          </cell>
          <cell r="W9">
            <v>0</v>
          </cell>
        </row>
        <row r="10">
          <cell r="E10">
            <v>4</v>
          </cell>
          <cell r="H10">
            <v>3</v>
          </cell>
          <cell r="K10">
            <v>12.5</v>
          </cell>
          <cell r="N10">
            <v>10.5</v>
          </cell>
          <cell r="Q10">
            <v>17.5</v>
          </cell>
          <cell r="T10">
            <v>3.4</v>
          </cell>
          <cell r="W10">
            <v>0</v>
          </cell>
        </row>
        <row r="11">
          <cell r="E11">
            <v>3</v>
          </cell>
          <cell r="H11">
            <v>3</v>
          </cell>
          <cell r="K11">
            <v>20</v>
          </cell>
          <cell r="N11">
            <v>10.5</v>
          </cell>
          <cell r="Q11">
            <v>15</v>
          </cell>
          <cell r="T11">
            <v>3.4</v>
          </cell>
          <cell r="W11">
            <v>0</v>
          </cell>
        </row>
        <row r="12">
          <cell r="E12">
            <v>3</v>
          </cell>
          <cell r="H12">
            <v>3</v>
          </cell>
          <cell r="K12">
            <v>20</v>
          </cell>
          <cell r="N12">
            <v>10.5</v>
          </cell>
          <cell r="Q12">
            <v>15</v>
          </cell>
          <cell r="T12">
            <v>3.4</v>
          </cell>
          <cell r="W12">
            <v>0</v>
          </cell>
        </row>
        <row r="13">
          <cell r="E13">
            <v>4</v>
          </cell>
          <cell r="H13">
            <v>3</v>
          </cell>
          <cell r="K13">
            <v>17.5</v>
          </cell>
          <cell r="N13">
            <v>10.5</v>
          </cell>
          <cell r="Q13">
            <v>15</v>
          </cell>
          <cell r="T13">
            <v>3.4</v>
          </cell>
          <cell r="W13">
            <v>0</v>
          </cell>
        </row>
        <row r="14">
          <cell r="E14">
            <v>4</v>
          </cell>
          <cell r="H14">
            <v>3</v>
          </cell>
          <cell r="K14">
            <v>17.5</v>
          </cell>
          <cell r="N14">
            <v>7.5</v>
          </cell>
          <cell r="Q14">
            <v>22.5</v>
          </cell>
          <cell r="T14">
            <v>3.4</v>
          </cell>
          <cell r="W14">
            <v>0</v>
          </cell>
        </row>
        <row r="15">
          <cell r="E15">
            <v>2.5</v>
          </cell>
          <cell r="H15">
            <v>3</v>
          </cell>
          <cell r="K15">
            <v>12.5</v>
          </cell>
          <cell r="N15">
            <v>7.5</v>
          </cell>
          <cell r="Q15">
            <v>15</v>
          </cell>
          <cell r="T15">
            <v>3.4</v>
          </cell>
          <cell r="W15">
            <v>0</v>
          </cell>
        </row>
        <row r="16">
          <cell r="E16">
            <v>4</v>
          </cell>
          <cell r="H16">
            <v>3</v>
          </cell>
          <cell r="K16">
            <v>15</v>
          </cell>
          <cell r="N16">
            <v>7.5</v>
          </cell>
          <cell r="Q16">
            <v>15</v>
          </cell>
          <cell r="T16">
            <v>3.4</v>
          </cell>
          <cell r="W16">
            <v>0</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sheetData sheetId="1">
        <row r="4">
          <cell r="A4" t="str">
            <v>Buzz Clan, LLC</v>
          </cell>
        </row>
        <row r="5">
          <cell r="A5" t="str">
            <v>EPI-Use America</v>
          </cell>
        </row>
        <row r="6">
          <cell r="A6" t="str">
            <v>EPM Intelligence, LLC</v>
          </cell>
        </row>
        <row r="7">
          <cell r="A7" t="str">
            <v>Excel Global Partners</v>
          </cell>
        </row>
        <row r="8">
          <cell r="A8" t="str">
            <v>GNC Higher Education</v>
          </cell>
        </row>
        <row r="9">
          <cell r="A9" t="str">
            <v>Huron Consulting Services, LLC</v>
          </cell>
        </row>
        <row r="10">
          <cell r="A10" t="str">
            <v>InterRel Consulting</v>
          </cell>
        </row>
        <row r="11">
          <cell r="A11" t="str">
            <v>Principle Info-Tech</v>
          </cell>
        </row>
        <row r="12">
          <cell r="A12" t="str">
            <v>Sierra-Cedar</v>
          </cell>
        </row>
      </sheetData>
      <sheetData sheetId="2">
        <row r="8">
          <cell r="E8">
            <v>2.5</v>
          </cell>
          <cell r="H8">
            <v>2.5</v>
          </cell>
          <cell r="K8">
            <v>15</v>
          </cell>
          <cell r="N8">
            <v>3</v>
          </cell>
          <cell r="Q8">
            <v>15</v>
          </cell>
          <cell r="T8">
            <v>2.5</v>
          </cell>
          <cell r="W8">
            <v>0</v>
          </cell>
        </row>
        <row r="9">
          <cell r="E9">
            <v>3</v>
          </cell>
          <cell r="H9">
            <v>2.5</v>
          </cell>
          <cell r="K9">
            <v>15</v>
          </cell>
          <cell r="N9">
            <v>3</v>
          </cell>
          <cell r="Q9">
            <v>15</v>
          </cell>
          <cell r="T9">
            <v>3</v>
          </cell>
          <cell r="W9">
            <v>0</v>
          </cell>
        </row>
        <row r="10">
          <cell r="E10">
            <v>2.5</v>
          </cell>
          <cell r="H10">
            <v>2.5</v>
          </cell>
          <cell r="K10">
            <v>15</v>
          </cell>
          <cell r="N10">
            <v>9</v>
          </cell>
          <cell r="Q10">
            <v>15</v>
          </cell>
          <cell r="T10">
            <v>2.5</v>
          </cell>
          <cell r="W10">
            <v>0</v>
          </cell>
        </row>
        <row r="11">
          <cell r="E11">
            <v>2</v>
          </cell>
          <cell r="H11">
            <v>2.5</v>
          </cell>
          <cell r="K11">
            <v>4</v>
          </cell>
          <cell r="N11">
            <v>7.5</v>
          </cell>
          <cell r="Q11">
            <v>10</v>
          </cell>
          <cell r="T11">
            <v>2.5</v>
          </cell>
          <cell r="W11">
            <v>0</v>
          </cell>
        </row>
        <row r="12">
          <cell r="E12">
            <v>2</v>
          </cell>
          <cell r="H12">
            <v>3</v>
          </cell>
          <cell r="K12">
            <v>15</v>
          </cell>
          <cell r="N12">
            <v>3</v>
          </cell>
          <cell r="Q12">
            <v>12.5</v>
          </cell>
          <cell r="T12">
            <v>2.5</v>
          </cell>
          <cell r="W12">
            <v>0</v>
          </cell>
        </row>
        <row r="13">
          <cell r="E13">
            <v>3</v>
          </cell>
          <cell r="H13">
            <v>3</v>
          </cell>
          <cell r="K13">
            <v>15</v>
          </cell>
          <cell r="N13">
            <v>9</v>
          </cell>
          <cell r="Q13">
            <v>15</v>
          </cell>
          <cell r="T13">
            <v>3</v>
          </cell>
          <cell r="W13">
            <v>0</v>
          </cell>
        </row>
        <row r="14">
          <cell r="E14">
            <v>3</v>
          </cell>
          <cell r="H14">
            <v>3</v>
          </cell>
          <cell r="K14">
            <v>17.5</v>
          </cell>
          <cell r="N14">
            <v>9</v>
          </cell>
          <cell r="Q14">
            <v>15</v>
          </cell>
          <cell r="T14">
            <v>3</v>
          </cell>
          <cell r="W14">
            <v>0</v>
          </cell>
        </row>
        <row r="15">
          <cell r="E15">
            <v>1</v>
          </cell>
          <cell r="H15">
            <v>1</v>
          </cell>
          <cell r="K15">
            <v>5</v>
          </cell>
          <cell r="N15">
            <v>9</v>
          </cell>
          <cell r="Q15">
            <v>5</v>
          </cell>
          <cell r="T15">
            <v>1</v>
          </cell>
          <cell r="W15">
            <v>0</v>
          </cell>
        </row>
        <row r="16">
          <cell r="E16">
            <v>3</v>
          </cell>
          <cell r="H16">
            <v>2.5</v>
          </cell>
          <cell r="K16">
            <v>12.5</v>
          </cell>
          <cell r="N16">
            <v>9</v>
          </cell>
          <cell r="Q16">
            <v>12.5</v>
          </cell>
          <cell r="T16">
            <v>2.5</v>
          </cell>
          <cell r="W16">
            <v>0</v>
          </cell>
        </row>
      </sheetData>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sheetData sheetId="1">
        <row r="4">
          <cell r="A4" t="str">
            <v>Buzz Clan, LLC</v>
          </cell>
        </row>
        <row r="5">
          <cell r="A5" t="str">
            <v>EPI-Use America</v>
          </cell>
        </row>
        <row r="6">
          <cell r="A6" t="str">
            <v>EPM Intelligence, LLC</v>
          </cell>
        </row>
        <row r="7">
          <cell r="A7" t="str">
            <v>Excel Global Partners</v>
          </cell>
        </row>
        <row r="8">
          <cell r="A8" t="str">
            <v>GNC Higher Education</v>
          </cell>
        </row>
        <row r="9">
          <cell r="A9" t="str">
            <v>Huron Consulting Services, LLC</v>
          </cell>
        </row>
        <row r="10">
          <cell r="A10" t="str">
            <v>InterRel Consulting</v>
          </cell>
        </row>
        <row r="11">
          <cell r="A11" t="str">
            <v>Principle Info-Tech</v>
          </cell>
        </row>
        <row r="12">
          <cell r="A12" t="str">
            <v>Sierra-Cedar</v>
          </cell>
        </row>
      </sheetData>
      <sheetData sheetId="2">
        <row r="8">
          <cell r="E8">
            <v>3.1</v>
          </cell>
          <cell r="H8">
            <v>3.6</v>
          </cell>
          <cell r="K8">
            <v>19</v>
          </cell>
          <cell r="N8">
            <v>6.8999999999999995</v>
          </cell>
          <cell r="Q8">
            <v>17</v>
          </cell>
          <cell r="T8">
            <v>3.6</v>
          </cell>
          <cell r="W8">
            <v>0</v>
          </cell>
        </row>
        <row r="9">
          <cell r="E9">
            <v>2.6</v>
          </cell>
          <cell r="H9">
            <v>3</v>
          </cell>
          <cell r="K9">
            <v>16.5</v>
          </cell>
          <cell r="N9">
            <v>4.5</v>
          </cell>
          <cell r="Q9">
            <v>11</v>
          </cell>
          <cell r="T9">
            <v>3.3</v>
          </cell>
          <cell r="W9">
            <v>0</v>
          </cell>
        </row>
        <row r="10">
          <cell r="E10">
            <v>4</v>
          </cell>
          <cell r="H10">
            <v>3.5</v>
          </cell>
          <cell r="K10">
            <v>21.5</v>
          </cell>
          <cell r="N10">
            <v>11.399999999999999</v>
          </cell>
          <cell r="Q10">
            <v>22</v>
          </cell>
          <cell r="T10">
            <v>4.0999999999999996</v>
          </cell>
          <cell r="W10">
            <v>0</v>
          </cell>
        </row>
        <row r="11">
          <cell r="E11">
            <v>4.2</v>
          </cell>
          <cell r="H11">
            <v>3</v>
          </cell>
          <cell r="K11">
            <v>16.5</v>
          </cell>
          <cell r="N11">
            <v>12.600000000000001</v>
          </cell>
          <cell r="Q11">
            <v>19.5</v>
          </cell>
          <cell r="T11">
            <v>1.6</v>
          </cell>
          <cell r="W11">
            <v>0</v>
          </cell>
        </row>
        <row r="12">
          <cell r="E12">
            <v>3.8</v>
          </cell>
          <cell r="H12">
            <v>2.6</v>
          </cell>
          <cell r="K12">
            <v>18</v>
          </cell>
          <cell r="N12">
            <v>9.8999999999999986</v>
          </cell>
          <cell r="Q12">
            <v>18</v>
          </cell>
          <cell r="T12">
            <v>2.5</v>
          </cell>
          <cell r="W12">
            <v>0</v>
          </cell>
        </row>
        <row r="13">
          <cell r="E13">
            <v>3.9</v>
          </cell>
          <cell r="H13">
            <v>3.1</v>
          </cell>
          <cell r="K13">
            <v>21</v>
          </cell>
          <cell r="N13">
            <v>12.299999999999999</v>
          </cell>
          <cell r="Q13">
            <v>20</v>
          </cell>
          <cell r="T13">
            <v>2.6</v>
          </cell>
          <cell r="W13">
            <v>0</v>
          </cell>
        </row>
        <row r="14">
          <cell r="E14">
            <v>3.9</v>
          </cell>
          <cell r="H14">
            <v>3.5</v>
          </cell>
          <cell r="K14">
            <v>21.5</v>
          </cell>
          <cell r="N14">
            <v>9</v>
          </cell>
          <cell r="Q14">
            <v>19</v>
          </cell>
          <cell r="T14">
            <v>2.5</v>
          </cell>
          <cell r="W14">
            <v>0</v>
          </cell>
        </row>
        <row r="15">
          <cell r="E15">
            <v>2.2999999999999998</v>
          </cell>
          <cell r="H15">
            <v>0</v>
          </cell>
          <cell r="K15">
            <v>10</v>
          </cell>
          <cell r="N15">
            <v>6</v>
          </cell>
          <cell r="Q15">
            <v>13</v>
          </cell>
          <cell r="T15">
            <v>2.7</v>
          </cell>
          <cell r="W15">
            <v>0</v>
          </cell>
        </row>
        <row r="16">
          <cell r="E16">
            <v>4</v>
          </cell>
          <cell r="H16">
            <v>4.3</v>
          </cell>
          <cell r="K16">
            <v>21.5</v>
          </cell>
          <cell r="N16">
            <v>12.899999999999999</v>
          </cell>
          <cell r="Q16">
            <v>22</v>
          </cell>
          <cell r="T16">
            <v>4.2</v>
          </cell>
          <cell r="W16">
            <v>0</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sheetData sheetId="1">
        <row r="4">
          <cell r="A4" t="str">
            <v>Buzz Clan, LLC</v>
          </cell>
        </row>
        <row r="5">
          <cell r="A5" t="str">
            <v>EPI-Use America</v>
          </cell>
        </row>
        <row r="6">
          <cell r="A6" t="str">
            <v>EPM Intelligence, LLC</v>
          </cell>
        </row>
        <row r="7">
          <cell r="A7" t="str">
            <v>Excel Global Partners</v>
          </cell>
        </row>
        <row r="8">
          <cell r="A8" t="str">
            <v>GNC Higher Education</v>
          </cell>
        </row>
        <row r="9">
          <cell r="A9" t="str">
            <v>Huron Consulting Services, LLC</v>
          </cell>
        </row>
        <row r="10">
          <cell r="A10" t="str">
            <v>InterRel Consulting</v>
          </cell>
        </row>
        <row r="11">
          <cell r="A11" t="str">
            <v>Principle Info-Tech</v>
          </cell>
        </row>
        <row r="12">
          <cell r="A12" t="str">
            <v>Sierra-Cedar</v>
          </cell>
        </row>
      </sheetData>
      <sheetData sheetId="2">
        <row r="8">
          <cell r="E8">
            <v>2.4</v>
          </cell>
          <cell r="H8">
            <v>2.4</v>
          </cell>
          <cell r="K8">
            <v>7</v>
          </cell>
          <cell r="N8">
            <v>10.199999999999999</v>
          </cell>
          <cell r="Q8">
            <v>11.5</v>
          </cell>
          <cell r="T8">
            <v>2.4</v>
          </cell>
          <cell r="W8">
            <v>0</v>
          </cell>
        </row>
        <row r="9">
          <cell r="E9">
            <v>2.6</v>
          </cell>
          <cell r="H9">
            <v>2.6</v>
          </cell>
          <cell r="K9">
            <v>12.5</v>
          </cell>
          <cell r="N9">
            <v>10.5</v>
          </cell>
          <cell r="Q9">
            <v>7</v>
          </cell>
          <cell r="T9">
            <v>3.4</v>
          </cell>
          <cell r="W9">
            <v>0</v>
          </cell>
        </row>
        <row r="10">
          <cell r="E10">
            <v>2.6</v>
          </cell>
          <cell r="H10">
            <v>2.6</v>
          </cell>
          <cell r="K10">
            <v>12.5</v>
          </cell>
          <cell r="N10">
            <v>8.1000000000000014</v>
          </cell>
          <cell r="Q10">
            <v>14</v>
          </cell>
          <cell r="T10">
            <v>3.2</v>
          </cell>
          <cell r="W10">
            <v>0</v>
          </cell>
        </row>
        <row r="11">
          <cell r="E11">
            <v>1.7</v>
          </cell>
          <cell r="H11">
            <v>1.6</v>
          </cell>
          <cell r="K11">
            <v>12</v>
          </cell>
          <cell r="N11">
            <v>8.1000000000000014</v>
          </cell>
          <cell r="Q11">
            <v>11.5</v>
          </cell>
          <cell r="T11">
            <v>2.4</v>
          </cell>
          <cell r="W11">
            <v>0</v>
          </cell>
        </row>
        <row r="12">
          <cell r="E12">
            <v>2.8</v>
          </cell>
          <cell r="H12">
            <v>2.9</v>
          </cell>
          <cell r="K12">
            <v>15</v>
          </cell>
          <cell r="N12">
            <v>7.8000000000000007</v>
          </cell>
          <cell r="Q12">
            <v>11.5</v>
          </cell>
          <cell r="T12">
            <v>2.4</v>
          </cell>
          <cell r="W12">
            <v>0</v>
          </cell>
        </row>
        <row r="13">
          <cell r="E13">
            <v>2.8</v>
          </cell>
          <cell r="H13">
            <v>2.8</v>
          </cell>
          <cell r="K13">
            <v>15</v>
          </cell>
          <cell r="N13">
            <v>10.8</v>
          </cell>
          <cell r="Q13">
            <v>16</v>
          </cell>
          <cell r="T13">
            <v>3.4</v>
          </cell>
          <cell r="W13">
            <v>0</v>
          </cell>
        </row>
        <row r="14">
          <cell r="E14">
            <v>3</v>
          </cell>
          <cell r="H14">
            <v>2.8</v>
          </cell>
          <cell r="K14">
            <v>17.5</v>
          </cell>
          <cell r="N14">
            <v>7.8000000000000007</v>
          </cell>
          <cell r="Q14">
            <v>15.5</v>
          </cell>
          <cell r="T14">
            <v>3</v>
          </cell>
          <cell r="W14">
            <v>0</v>
          </cell>
        </row>
        <row r="15">
          <cell r="E15">
            <v>1.4</v>
          </cell>
          <cell r="H15">
            <v>1.4</v>
          </cell>
          <cell r="K15">
            <v>7</v>
          </cell>
          <cell r="N15">
            <v>4.1999999999999993</v>
          </cell>
          <cell r="Q15">
            <v>6.5</v>
          </cell>
          <cell r="T15">
            <v>2.2999999999999998</v>
          </cell>
          <cell r="W15">
            <v>0</v>
          </cell>
        </row>
        <row r="16">
          <cell r="E16">
            <v>2.9</v>
          </cell>
          <cell r="H16">
            <v>3.6</v>
          </cell>
          <cell r="K16">
            <v>17</v>
          </cell>
          <cell r="N16">
            <v>7.5</v>
          </cell>
          <cell r="Q16">
            <v>13</v>
          </cell>
          <cell r="T16">
            <v>3.4</v>
          </cell>
          <cell r="W16">
            <v>0</v>
          </cell>
        </row>
      </sheetData>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sheetData sheetId="1">
        <row r="4">
          <cell r="A4" t="str">
            <v>Buzz Clan, LLC</v>
          </cell>
        </row>
        <row r="5">
          <cell r="A5" t="str">
            <v>EPI-Use America</v>
          </cell>
        </row>
        <row r="6">
          <cell r="A6" t="str">
            <v>EPM Intelligence, LLC</v>
          </cell>
        </row>
        <row r="7">
          <cell r="A7" t="str">
            <v>Excel Global Partners</v>
          </cell>
        </row>
        <row r="8">
          <cell r="A8" t="str">
            <v>GNC Higher Education</v>
          </cell>
        </row>
        <row r="9">
          <cell r="A9" t="str">
            <v>Huron Consulting Services, LLC</v>
          </cell>
        </row>
        <row r="10">
          <cell r="A10" t="str">
            <v>InterRel Consulting</v>
          </cell>
        </row>
        <row r="11">
          <cell r="A11" t="str">
            <v>Principle Info-Tech</v>
          </cell>
        </row>
        <row r="12">
          <cell r="A12" t="str">
            <v>Sierra-Cedar</v>
          </cell>
        </row>
      </sheetData>
      <sheetData sheetId="2">
        <row r="8">
          <cell r="E8">
            <v>1</v>
          </cell>
          <cell r="H8">
            <v>2</v>
          </cell>
          <cell r="K8">
            <v>5</v>
          </cell>
          <cell r="N8">
            <v>9</v>
          </cell>
          <cell r="Q8">
            <v>5</v>
          </cell>
          <cell r="T8">
            <v>4</v>
          </cell>
          <cell r="W8">
            <v>0</v>
          </cell>
        </row>
        <row r="9">
          <cell r="E9">
            <v>1</v>
          </cell>
          <cell r="H9">
            <v>2</v>
          </cell>
          <cell r="K9">
            <v>5</v>
          </cell>
          <cell r="N9">
            <v>9</v>
          </cell>
          <cell r="Q9">
            <v>5</v>
          </cell>
          <cell r="T9">
            <v>4</v>
          </cell>
          <cell r="W9">
            <v>0</v>
          </cell>
        </row>
        <row r="10">
          <cell r="E10">
            <v>2</v>
          </cell>
          <cell r="H10">
            <v>2</v>
          </cell>
          <cell r="K10">
            <v>5</v>
          </cell>
          <cell r="N10">
            <v>9</v>
          </cell>
          <cell r="Q10">
            <v>5</v>
          </cell>
          <cell r="T10">
            <v>4</v>
          </cell>
          <cell r="W10">
            <v>0</v>
          </cell>
        </row>
        <row r="11">
          <cell r="E11">
            <v>1</v>
          </cell>
          <cell r="H11">
            <v>2</v>
          </cell>
          <cell r="K11">
            <v>5</v>
          </cell>
          <cell r="N11">
            <v>9</v>
          </cell>
          <cell r="Q11">
            <v>5</v>
          </cell>
          <cell r="T11">
            <v>4</v>
          </cell>
          <cell r="W11">
            <v>0</v>
          </cell>
        </row>
        <row r="12">
          <cell r="E12">
            <v>1</v>
          </cell>
          <cell r="H12">
            <v>2</v>
          </cell>
          <cell r="K12">
            <v>15</v>
          </cell>
          <cell r="N12">
            <v>9</v>
          </cell>
          <cell r="Q12">
            <v>5</v>
          </cell>
          <cell r="T12">
            <v>4</v>
          </cell>
          <cell r="W12">
            <v>0</v>
          </cell>
        </row>
        <row r="13">
          <cell r="E13">
            <v>3</v>
          </cell>
          <cell r="H13">
            <v>2</v>
          </cell>
          <cell r="K13">
            <v>15</v>
          </cell>
          <cell r="N13">
            <v>9</v>
          </cell>
          <cell r="Q13">
            <v>15</v>
          </cell>
          <cell r="T13">
            <v>4</v>
          </cell>
          <cell r="W13">
            <v>0</v>
          </cell>
        </row>
        <row r="14">
          <cell r="E14">
            <v>4</v>
          </cell>
          <cell r="H14">
            <v>2</v>
          </cell>
          <cell r="K14">
            <v>15</v>
          </cell>
          <cell r="N14">
            <v>6</v>
          </cell>
          <cell r="Q14">
            <v>20</v>
          </cell>
          <cell r="T14">
            <v>4</v>
          </cell>
          <cell r="W14">
            <v>0</v>
          </cell>
        </row>
        <row r="15">
          <cell r="E15">
            <v>1</v>
          </cell>
          <cell r="H15">
            <v>2</v>
          </cell>
          <cell r="K15">
            <v>5</v>
          </cell>
          <cell r="N15">
            <v>3</v>
          </cell>
          <cell r="Q15">
            <v>5</v>
          </cell>
          <cell r="T15">
            <v>4</v>
          </cell>
          <cell r="W15">
            <v>0</v>
          </cell>
        </row>
        <row r="16">
          <cell r="E16">
            <v>2</v>
          </cell>
          <cell r="H16">
            <v>2</v>
          </cell>
          <cell r="K16">
            <v>15</v>
          </cell>
          <cell r="N16">
            <v>3</v>
          </cell>
          <cell r="Q16">
            <v>5</v>
          </cell>
          <cell r="T16">
            <v>4</v>
          </cell>
          <cell r="W16">
            <v>0</v>
          </cell>
        </row>
      </sheetData>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sheetData sheetId="1">
        <row r="4">
          <cell r="A4" t="str">
            <v>Buzz Clan, LLC</v>
          </cell>
        </row>
        <row r="5">
          <cell r="A5" t="str">
            <v>EPI-Use America</v>
          </cell>
        </row>
        <row r="6">
          <cell r="A6" t="str">
            <v>EPM Intelligence, LLC</v>
          </cell>
        </row>
        <row r="7">
          <cell r="A7" t="str">
            <v>Excel Global Partners</v>
          </cell>
        </row>
        <row r="8">
          <cell r="A8" t="str">
            <v>GNC Higher Education</v>
          </cell>
        </row>
        <row r="9">
          <cell r="A9" t="str">
            <v>Huron Consulting Services, LLC</v>
          </cell>
        </row>
        <row r="10">
          <cell r="A10" t="str">
            <v>InterRel Consulting</v>
          </cell>
        </row>
        <row r="11">
          <cell r="A11" t="str">
            <v>Principle Info-Tech</v>
          </cell>
        </row>
        <row r="12">
          <cell r="A12" t="str">
            <v>Sierra-Cedar</v>
          </cell>
        </row>
      </sheetData>
      <sheetData sheetId="2">
        <row r="8">
          <cell r="E8">
            <v>2.5</v>
          </cell>
          <cell r="H8">
            <v>3</v>
          </cell>
          <cell r="K8">
            <v>15</v>
          </cell>
          <cell r="N8">
            <v>9</v>
          </cell>
          <cell r="Q8">
            <v>12</v>
          </cell>
          <cell r="T8">
            <v>3</v>
          </cell>
          <cell r="W8">
            <v>0</v>
          </cell>
        </row>
        <row r="9">
          <cell r="E9">
            <v>3.3</v>
          </cell>
          <cell r="H9">
            <v>3.2</v>
          </cell>
          <cell r="K9">
            <v>14</v>
          </cell>
          <cell r="N9">
            <v>9</v>
          </cell>
          <cell r="Q9">
            <v>15.5</v>
          </cell>
          <cell r="T9">
            <v>3.4</v>
          </cell>
          <cell r="W9">
            <v>0</v>
          </cell>
        </row>
        <row r="10">
          <cell r="E10">
            <v>2.8</v>
          </cell>
          <cell r="H10">
            <v>3.4</v>
          </cell>
          <cell r="K10">
            <v>19</v>
          </cell>
          <cell r="N10">
            <v>9.8999999999999986</v>
          </cell>
          <cell r="Q10">
            <v>17.5</v>
          </cell>
          <cell r="T10">
            <v>3.5</v>
          </cell>
          <cell r="W10">
            <v>0</v>
          </cell>
        </row>
        <row r="11">
          <cell r="E11">
            <v>3.4</v>
          </cell>
          <cell r="H11">
            <v>2.8</v>
          </cell>
          <cell r="K11">
            <v>15.5</v>
          </cell>
          <cell r="N11">
            <v>9.3000000000000007</v>
          </cell>
          <cell r="Q11">
            <v>17</v>
          </cell>
          <cell r="T11">
            <v>3.1</v>
          </cell>
          <cell r="W11">
            <v>0</v>
          </cell>
        </row>
        <row r="12">
          <cell r="E12">
            <v>3.5</v>
          </cell>
          <cell r="H12">
            <v>3.6</v>
          </cell>
          <cell r="K12">
            <v>21</v>
          </cell>
          <cell r="N12">
            <v>9.8999999999999986</v>
          </cell>
          <cell r="Q12">
            <v>21.5</v>
          </cell>
          <cell r="T12">
            <v>4.3</v>
          </cell>
          <cell r="W12">
            <v>0</v>
          </cell>
        </row>
        <row r="13">
          <cell r="E13">
            <v>3.4</v>
          </cell>
          <cell r="H13">
            <v>3.3</v>
          </cell>
          <cell r="K13">
            <v>22</v>
          </cell>
          <cell r="N13">
            <v>10.5</v>
          </cell>
          <cell r="Q13">
            <v>20.5</v>
          </cell>
          <cell r="T13">
            <v>4</v>
          </cell>
          <cell r="W13">
            <v>0</v>
          </cell>
        </row>
        <row r="14">
          <cell r="E14">
            <v>3.7</v>
          </cell>
          <cell r="H14">
            <v>3.7</v>
          </cell>
          <cell r="K14">
            <v>21.5</v>
          </cell>
          <cell r="N14">
            <v>10.199999999999999</v>
          </cell>
          <cell r="Q14">
            <v>24</v>
          </cell>
          <cell r="T14">
            <v>4</v>
          </cell>
          <cell r="W14">
            <v>0</v>
          </cell>
        </row>
        <row r="15">
          <cell r="E15">
            <v>2.5</v>
          </cell>
          <cell r="H15">
            <v>2.2999999999999998</v>
          </cell>
          <cell r="K15">
            <v>12.5</v>
          </cell>
          <cell r="N15">
            <v>6.6000000000000005</v>
          </cell>
          <cell r="Q15">
            <v>12.5</v>
          </cell>
          <cell r="T15">
            <v>2.8</v>
          </cell>
          <cell r="W15">
            <v>0</v>
          </cell>
        </row>
        <row r="16">
          <cell r="E16">
            <v>3.5</v>
          </cell>
          <cell r="H16">
            <v>3.5</v>
          </cell>
          <cell r="K16">
            <v>22</v>
          </cell>
          <cell r="N16">
            <v>10.8</v>
          </cell>
          <cell r="Q16">
            <v>21</v>
          </cell>
          <cell r="T16">
            <v>3.7</v>
          </cell>
          <cell r="W16">
            <v>0</v>
          </cell>
        </row>
      </sheetData>
      <sheetData sheetId="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sheetData sheetId="1">
        <row r="4">
          <cell r="A4" t="str">
            <v>Buzz Clan, LLC</v>
          </cell>
        </row>
        <row r="5">
          <cell r="A5" t="str">
            <v>EPI-Use America</v>
          </cell>
        </row>
        <row r="6">
          <cell r="A6" t="str">
            <v>EPM Intelligence, LLC</v>
          </cell>
        </row>
        <row r="7">
          <cell r="A7" t="str">
            <v>Excel Global Partners</v>
          </cell>
        </row>
        <row r="8">
          <cell r="A8" t="str">
            <v>GNC Higher Education</v>
          </cell>
        </row>
        <row r="9">
          <cell r="A9" t="str">
            <v>Huron Consulting Services, LLC</v>
          </cell>
        </row>
        <row r="10">
          <cell r="A10" t="str">
            <v>InterRel Consulting</v>
          </cell>
        </row>
        <row r="11">
          <cell r="A11" t="str">
            <v>Principle Info-Tech</v>
          </cell>
        </row>
        <row r="12">
          <cell r="A12" t="str">
            <v>Sierra-Cedar</v>
          </cell>
        </row>
      </sheetData>
      <sheetData sheetId="2">
        <row r="8">
          <cell r="E8">
            <v>2</v>
          </cell>
          <cell r="H8">
            <v>2</v>
          </cell>
          <cell r="K8">
            <v>10</v>
          </cell>
          <cell r="N8">
            <v>3</v>
          </cell>
          <cell r="Q8">
            <v>10</v>
          </cell>
          <cell r="T8">
            <v>2</v>
          </cell>
          <cell r="W8">
            <v>8</v>
          </cell>
        </row>
        <row r="9">
          <cell r="E9">
            <v>2</v>
          </cell>
          <cell r="H9">
            <v>2</v>
          </cell>
          <cell r="K9">
            <v>10</v>
          </cell>
          <cell r="N9">
            <v>9</v>
          </cell>
          <cell r="Q9">
            <v>15</v>
          </cell>
          <cell r="T9">
            <v>3</v>
          </cell>
          <cell r="W9">
            <v>12</v>
          </cell>
        </row>
        <row r="10">
          <cell r="E10">
            <v>5</v>
          </cell>
          <cell r="H10">
            <v>5</v>
          </cell>
          <cell r="K10">
            <v>20</v>
          </cell>
          <cell r="N10">
            <v>12</v>
          </cell>
          <cell r="Q10">
            <v>20</v>
          </cell>
          <cell r="T10">
            <v>4</v>
          </cell>
          <cell r="W10">
            <v>8</v>
          </cell>
        </row>
        <row r="11">
          <cell r="E11">
            <v>3</v>
          </cell>
          <cell r="H11">
            <v>3</v>
          </cell>
          <cell r="K11">
            <v>20</v>
          </cell>
          <cell r="N11">
            <v>12</v>
          </cell>
          <cell r="Q11">
            <v>15</v>
          </cell>
          <cell r="T11">
            <v>3</v>
          </cell>
          <cell r="W11">
            <v>8</v>
          </cell>
        </row>
        <row r="12">
          <cell r="E12">
            <v>3</v>
          </cell>
          <cell r="H12">
            <v>3</v>
          </cell>
          <cell r="K12">
            <v>20</v>
          </cell>
          <cell r="N12">
            <v>12</v>
          </cell>
          <cell r="Q12">
            <v>25</v>
          </cell>
          <cell r="T12">
            <v>5</v>
          </cell>
          <cell r="W12">
            <v>8</v>
          </cell>
        </row>
        <row r="13">
          <cell r="E13">
            <v>5</v>
          </cell>
          <cell r="H13">
            <v>5</v>
          </cell>
          <cell r="K13">
            <v>20</v>
          </cell>
          <cell r="N13">
            <v>15</v>
          </cell>
          <cell r="Q13">
            <v>20</v>
          </cell>
          <cell r="T13">
            <v>4</v>
          </cell>
          <cell r="W13">
            <v>8</v>
          </cell>
        </row>
        <row r="14">
          <cell r="E14">
            <v>5</v>
          </cell>
          <cell r="H14">
            <v>4</v>
          </cell>
          <cell r="K14">
            <v>20</v>
          </cell>
          <cell r="N14">
            <v>12</v>
          </cell>
          <cell r="Q14">
            <v>20</v>
          </cell>
          <cell r="T14">
            <v>4</v>
          </cell>
          <cell r="W14">
            <v>16</v>
          </cell>
        </row>
        <row r="15">
          <cell r="E15">
            <v>3</v>
          </cell>
          <cell r="H15">
            <v>3</v>
          </cell>
          <cell r="K15">
            <v>10</v>
          </cell>
          <cell r="N15">
            <v>12</v>
          </cell>
          <cell r="Q15">
            <v>15</v>
          </cell>
          <cell r="T15">
            <v>3</v>
          </cell>
          <cell r="W15">
            <v>8</v>
          </cell>
        </row>
        <row r="16">
          <cell r="E16">
            <v>4</v>
          </cell>
          <cell r="H16">
            <v>4</v>
          </cell>
          <cell r="K16">
            <v>20</v>
          </cell>
          <cell r="N16">
            <v>15</v>
          </cell>
          <cell r="Q16">
            <v>20</v>
          </cell>
          <cell r="T16">
            <v>5</v>
          </cell>
          <cell r="W16">
            <v>8</v>
          </cell>
        </row>
      </sheetData>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FP Submittal"/>
      <sheetName val="Evaluation"/>
      <sheetName val="Respondent Summary"/>
    </sheetNames>
    <sheetDataSet>
      <sheetData sheetId="0">
        <row r="6">
          <cell r="A6" t="str">
            <v>RFP730-16134 Hyperion Planning Solutions to Support Budget and Forecasting Activities</v>
          </cell>
        </row>
      </sheetData>
      <sheetData sheetId="1">
        <row r="4">
          <cell r="A4" t="str">
            <v>Buzz Clan, LLC</v>
          </cell>
        </row>
        <row r="5">
          <cell r="A5" t="str">
            <v>EPI-Use America</v>
          </cell>
        </row>
        <row r="6">
          <cell r="A6" t="str">
            <v>EPM Intelligence, LLC</v>
          </cell>
        </row>
        <row r="7">
          <cell r="A7" t="str">
            <v>Excel Global Partners</v>
          </cell>
        </row>
        <row r="8">
          <cell r="A8" t="str">
            <v>GNC Higher Education</v>
          </cell>
        </row>
        <row r="9">
          <cell r="A9" t="str">
            <v>Huron Consulting Services, LLC</v>
          </cell>
        </row>
        <row r="10">
          <cell r="A10" t="str">
            <v>InterRel Consulting</v>
          </cell>
        </row>
        <row r="11">
          <cell r="A11" t="str">
            <v>Principle Info-Tech</v>
          </cell>
        </row>
        <row r="12">
          <cell r="A12" t="str">
            <v>Sierra-Cedar</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workbookViewId="0">
      <selection activeCell="H1" sqref="H1"/>
    </sheetView>
  </sheetViews>
  <sheetFormatPr defaultRowHeight="12.75" x14ac:dyDescent="0.2"/>
  <sheetData>
    <row r="1" spans="1:12" ht="15.75" customHeight="1" x14ac:dyDescent="0.25">
      <c r="A1" s="13" t="s">
        <v>0</v>
      </c>
      <c r="B1" s="13"/>
      <c r="C1" s="13"/>
      <c r="D1" s="13"/>
      <c r="E1" s="22"/>
      <c r="F1" s="22"/>
      <c r="G1" s="22"/>
      <c r="H1" s="22" t="s">
        <v>44</v>
      </c>
      <c r="I1" s="22"/>
      <c r="J1" s="22"/>
      <c r="K1" s="22"/>
      <c r="L1" s="22"/>
    </row>
    <row r="2" spans="1:12" ht="15.75" x14ac:dyDescent="0.25">
      <c r="A2" s="13"/>
      <c r="B2" s="12"/>
      <c r="C2" s="14"/>
      <c r="D2" s="14"/>
      <c r="E2" s="14"/>
      <c r="F2" s="14"/>
      <c r="G2" s="14"/>
      <c r="H2" s="14"/>
      <c r="I2" s="14"/>
      <c r="J2" s="14"/>
      <c r="K2" s="14"/>
      <c r="L2" s="14"/>
    </row>
    <row r="3" spans="1:12" x14ac:dyDescent="0.2">
      <c r="A3" s="50" t="s">
        <v>5</v>
      </c>
      <c r="B3" s="50"/>
      <c r="C3" s="50"/>
      <c r="D3" s="50"/>
      <c r="E3" s="18" t="s">
        <v>6</v>
      </c>
      <c r="F3" s="18" t="s">
        <v>7</v>
      </c>
      <c r="G3" s="18" t="s">
        <v>8</v>
      </c>
      <c r="H3" s="18" t="s">
        <v>9</v>
      </c>
      <c r="I3" s="18" t="s">
        <v>16</v>
      </c>
      <c r="J3" s="18" t="s">
        <v>17</v>
      </c>
      <c r="K3" s="18" t="s">
        <v>18</v>
      </c>
      <c r="L3" s="19" t="s">
        <v>10</v>
      </c>
    </row>
    <row r="4" spans="1:12" x14ac:dyDescent="0.2">
      <c r="A4" s="49" t="str">
        <f>'[1]RFP Submittal'!A4</f>
        <v>Buzz Clan, LLC</v>
      </c>
      <c r="B4" s="49"/>
      <c r="C4" s="49"/>
      <c r="D4" s="49"/>
      <c r="E4" s="20">
        <f>[1]Evaluation!E8</f>
        <v>2.5</v>
      </c>
      <c r="F4" s="20">
        <f>[1]Evaluation!H8</f>
        <v>3</v>
      </c>
      <c r="G4" s="20">
        <f>[1]Evaluation!K8</f>
        <v>12.5</v>
      </c>
      <c r="H4" s="20">
        <f>[1]Evaluation!N8</f>
        <v>10.5</v>
      </c>
      <c r="I4" s="20">
        <f>[1]Evaluation!Q8</f>
        <v>15</v>
      </c>
      <c r="J4" s="20">
        <f>[1]Evaluation!T8</f>
        <v>3.4</v>
      </c>
      <c r="K4" s="20">
        <f>[1]Evaluation!W8</f>
        <v>0</v>
      </c>
      <c r="L4" s="21">
        <f t="shared" ref="L4:L12" si="0">SUM(E4:K4)</f>
        <v>46.9</v>
      </c>
    </row>
    <row r="5" spans="1:12" x14ac:dyDescent="0.2">
      <c r="A5" s="49" t="str">
        <f>'[1]RFP Submittal'!A5</f>
        <v>EPI-Use America</v>
      </c>
      <c r="B5" s="49"/>
      <c r="C5" s="49"/>
      <c r="D5" s="49"/>
      <c r="E5" s="20">
        <f>[1]Evaluation!E9</f>
        <v>2.5</v>
      </c>
      <c r="F5" s="20">
        <f>[1]Evaluation!H9</f>
        <v>3</v>
      </c>
      <c r="G5" s="20">
        <f>[1]Evaluation!K9</f>
        <v>12.5</v>
      </c>
      <c r="H5" s="20">
        <f>[1]Evaluation!N9</f>
        <v>10.5</v>
      </c>
      <c r="I5" s="20">
        <f>[1]Evaluation!Q9</f>
        <v>15</v>
      </c>
      <c r="J5" s="20">
        <f>[1]Evaluation!T9</f>
        <v>3.4</v>
      </c>
      <c r="K5" s="20">
        <f>[1]Evaluation!W9</f>
        <v>0</v>
      </c>
      <c r="L5" s="21">
        <f t="shared" si="0"/>
        <v>46.9</v>
      </c>
    </row>
    <row r="6" spans="1:12" x14ac:dyDescent="0.2">
      <c r="A6" s="49" t="str">
        <f>'[1]RFP Submittal'!A6</f>
        <v>EPM Intelligence, LLC</v>
      </c>
      <c r="B6" s="49"/>
      <c r="C6" s="49"/>
      <c r="D6" s="49"/>
      <c r="E6" s="20">
        <f>[1]Evaluation!E10</f>
        <v>4</v>
      </c>
      <c r="F6" s="20">
        <f>[1]Evaluation!H10</f>
        <v>3</v>
      </c>
      <c r="G6" s="20">
        <f>[1]Evaluation!K10</f>
        <v>12.5</v>
      </c>
      <c r="H6" s="20">
        <f>[1]Evaluation!N10</f>
        <v>10.5</v>
      </c>
      <c r="I6" s="20">
        <f>[1]Evaluation!Q10</f>
        <v>17.5</v>
      </c>
      <c r="J6" s="20">
        <f>[1]Evaluation!T10</f>
        <v>3.4</v>
      </c>
      <c r="K6" s="20">
        <f>[1]Evaluation!W10</f>
        <v>0</v>
      </c>
      <c r="L6" s="21">
        <f t="shared" si="0"/>
        <v>50.9</v>
      </c>
    </row>
    <row r="7" spans="1:12" x14ac:dyDescent="0.2">
      <c r="A7" s="49" t="str">
        <f>'[1]RFP Submittal'!A7</f>
        <v>Excel Global Partners</v>
      </c>
      <c r="B7" s="49"/>
      <c r="C7" s="49"/>
      <c r="D7" s="49"/>
      <c r="E7" s="20">
        <f>[1]Evaluation!E11</f>
        <v>3</v>
      </c>
      <c r="F7" s="20">
        <f>[1]Evaluation!H11</f>
        <v>3</v>
      </c>
      <c r="G7" s="20">
        <f>[1]Evaluation!K11</f>
        <v>20</v>
      </c>
      <c r="H7" s="20">
        <f>[1]Evaluation!N11</f>
        <v>10.5</v>
      </c>
      <c r="I7" s="20">
        <f>[1]Evaluation!Q11</f>
        <v>15</v>
      </c>
      <c r="J7" s="20">
        <f>[1]Evaluation!T11</f>
        <v>3.4</v>
      </c>
      <c r="K7" s="20">
        <f>[1]Evaluation!W11</f>
        <v>0</v>
      </c>
      <c r="L7" s="21">
        <f t="shared" si="0"/>
        <v>54.9</v>
      </c>
    </row>
    <row r="8" spans="1:12" x14ac:dyDescent="0.2">
      <c r="A8" s="49" t="str">
        <f>'[1]RFP Submittal'!A8</f>
        <v>GNC Higher Education</v>
      </c>
      <c r="B8" s="49"/>
      <c r="C8" s="49"/>
      <c r="D8" s="49"/>
      <c r="E8" s="20">
        <f>[1]Evaluation!E12</f>
        <v>3</v>
      </c>
      <c r="F8" s="20">
        <f>[1]Evaluation!H12</f>
        <v>3</v>
      </c>
      <c r="G8" s="20">
        <f>[1]Evaluation!K12</f>
        <v>20</v>
      </c>
      <c r="H8" s="20">
        <f>[1]Evaluation!N12</f>
        <v>10.5</v>
      </c>
      <c r="I8" s="20">
        <f>[1]Evaluation!Q12</f>
        <v>15</v>
      </c>
      <c r="J8" s="20">
        <f>[1]Evaluation!T12</f>
        <v>3.4</v>
      </c>
      <c r="K8" s="20">
        <f>[1]Evaluation!W12</f>
        <v>0</v>
      </c>
      <c r="L8" s="21">
        <f t="shared" si="0"/>
        <v>54.9</v>
      </c>
    </row>
    <row r="9" spans="1:12" x14ac:dyDescent="0.2">
      <c r="A9" s="49" t="str">
        <f>'[1]RFP Submittal'!A9</f>
        <v>Huron Consulting Services, LLC</v>
      </c>
      <c r="B9" s="49"/>
      <c r="C9" s="49"/>
      <c r="D9" s="49"/>
      <c r="E9" s="20">
        <f>[1]Evaluation!E13</f>
        <v>4</v>
      </c>
      <c r="F9" s="20">
        <f>[1]Evaluation!H13</f>
        <v>3</v>
      </c>
      <c r="G9" s="20">
        <f>[1]Evaluation!K13</f>
        <v>17.5</v>
      </c>
      <c r="H9" s="20">
        <f>[1]Evaluation!N13</f>
        <v>10.5</v>
      </c>
      <c r="I9" s="20">
        <f>[1]Evaluation!Q13</f>
        <v>15</v>
      </c>
      <c r="J9" s="20">
        <f>[1]Evaluation!T13</f>
        <v>3.4</v>
      </c>
      <c r="K9" s="20">
        <f>[1]Evaluation!W13</f>
        <v>0</v>
      </c>
      <c r="L9" s="21">
        <f t="shared" si="0"/>
        <v>53.4</v>
      </c>
    </row>
    <row r="10" spans="1:12" x14ac:dyDescent="0.2">
      <c r="A10" s="49" t="str">
        <f>'[1]RFP Submittal'!A10</f>
        <v>InterRel Consulting</v>
      </c>
      <c r="B10" s="49"/>
      <c r="C10" s="49"/>
      <c r="D10" s="49"/>
      <c r="E10" s="20">
        <f>[1]Evaluation!E14</f>
        <v>4</v>
      </c>
      <c r="F10" s="20">
        <f>[1]Evaluation!H14</f>
        <v>3</v>
      </c>
      <c r="G10" s="20">
        <f>[1]Evaluation!K14</f>
        <v>17.5</v>
      </c>
      <c r="H10" s="20">
        <f>[1]Evaluation!N14</f>
        <v>7.5</v>
      </c>
      <c r="I10" s="20">
        <f>[1]Evaluation!Q14</f>
        <v>22.5</v>
      </c>
      <c r="J10" s="20">
        <f>[1]Evaluation!T14</f>
        <v>3.4</v>
      </c>
      <c r="K10" s="20">
        <f>[1]Evaluation!W14</f>
        <v>0</v>
      </c>
      <c r="L10" s="21">
        <f t="shared" si="0"/>
        <v>57.9</v>
      </c>
    </row>
    <row r="11" spans="1:12" x14ac:dyDescent="0.2">
      <c r="A11" s="49" t="str">
        <f>'[1]RFP Submittal'!A11</f>
        <v>Principle Info-Tech</v>
      </c>
      <c r="B11" s="49"/>
      <c r="C11" s="49"/>
      <c r="D11" s="49"/>
      <c r="E11" s="20">
        <f>[1]Evaluation!E15</f>
        <v>2.5</v>
      </c>
      <c r="F11" s="20">
        <f>[1]Evaluation!H15</f>
        <v>3</v>
      </c>
      <c r="G11" s="20">
        <f>[1]Evaluation!K15</f>
        <v>12.5</v>
      </c>
      <c r="H11" s="20">
        <f>[1]Evaluation!N15</f>
        <v>7.5</v>
      </c>
      <c r="I11" s="20">
        <f>[1]Evaluation!Q15</f>
        <v>15</v>
      </c>
      <c r="J11" s="20">
        <f>[1]Evaluation!T15</f>
        <v>3.4</v>
      </c>
      <c r="K11" s="20">
        <f>[1]Evaluation!W15</f>
        <v>0</v>
      </c>
      <c r="L11" s="21">
        <f t="shared" si="0"/>
        <v>43.9</v>
      </c>
    </row>
    <row r="12" spans="1:12" x14ac:dyDescent="0.2">
      <c r="A12" s="49" t="str">
        <f>'[1]RFP Submittal'!A12</f>
        <v>Sierra-Cedar</v>
      </c>
      <c r="B12" s="49"/>
      <c r="C12" s="49"/>
      <c r="D12" s="49"/>
      <c r="E12" s="20">
        <f>[1]Evaluation!E16</f>
        <v>4</v>
      </c>
      <c r="F12" s="20">
        <f>[1]Evaluation!H16</f>
        <v>3</v>
      </c>
      <c r="G12" s="20">
        <f>[1]Evaluation!K16</f>
        <v>15</v>
      </c>
      <c r="H12" s="20">
        <f>[1]Evaluation!N16</f>
        <v>7.5</v>
      </c>
      <c r="I12" s="20">
        <f>[1]Evaluation!Q16</f>
        <v>15</v>
      </c>
      <c r="J12" s="20">
        <f>[1]Evaluation!T16</f>
        <v>3.4</v>
      </c>
      <c r="K12" s="20">
        <f>[1]Evaluation!W16</f>
        <v>0</v>
      </c>
      <c r="L12" s="21">
        <f t="shared" si="0"/>
        <v>47.9</v>
      </c>
    </row>
  </sheetData>
  <mergeCells count="10">
    <mergeCell ref="A6:D6"/>
    <mergeCell ref="A3:D3"/>
    <mergeCell ref="A4:D4"/>
    <mergeCell ref="A5:D5"/>
    <mergeCell ref="A12:D12"/>
    <mergeCell ref="A7:D7"/>
    <mergeCell ref="A8:D8"/>
    <mergeCell ref="A9:D9"/>
    <mergeCell ref="A10:D10"/>
    <mergeCell ref="A11:D1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tabSelected="1" workbookViewId="0">
      <selection activeCell="A11" sqref="A11"/>
    </sheetView>
  </sheetViews>
  <sheetFormatPr defaultRowHeight="15" x14ac:dyDescent="0.2"/>
  <cols>
    <col min="1" max="1" width="42.5703125" style="1" customWidth="1"/>
    <col min="2" max="11" width="7.5703125" style="1" customWidth="1"/>
    <col min="12" max="12" width="10.42578125" style="1" customWidth="1"/>
    <col min="13" max="13" width="12.140625" style="1" customWidth="1"/>
    <col min="14" max="14" width="11.7109375" style="1" customWidth="1"/>
    <col min="15" max="16384" width="9.140625" style="1"/>
  </cols>
  <sheetData>
    <row r="1" spans="1:12" ht="15.75" x14ac:dyDescent="0.25">
      <c r="A1" s="51" t="s">
        <v>0</v>
      </c>
      <c r="B1" s="51"/>
      <c r="C1" s="51"/>
      <c r="D1" s="51"/>
      <c r="E1" s="51"/>
      <c r="F1" s="51"/>
      <c r="G1" s="51"/>
      <c r="H1" s="51"/>
      <c r="I1" s="51"/>
      <c r="J1" s="51"/>
      <c r="K1" s="51"/>
      <c r="L1" s="51"/>
    </row>
    <row r="2" spans="1:12" ht="26.25" customHeight="1" x14ac:dyDescent="0.2">
      <c r="A2" s="52" t="str">
        <f>Technical!A2</f>
        <v>Evaluation Matrix RFP730-16134 Hyperion Planning Solutions to Support Budget</v>
      </c>
      <c r="B2" s="52"/>
      <c r="C2" s="52"/>
      <c r="D2" s="52"/>
      <c r="E2" s="52"/>
      <c r="F2" s="52"/>
      <c r="G2" s="52"/>
      <c r="H2" s="52"/>
      <c r="I2" s="52"/>
      <c r="J2" s="52"/>
      <c r="K2" s="52"/>
      <c r="L2" s="52"/>
    </row>
    <row r="3" spans="1:12" ht="15.75" thickBot="1" x14ac:dyDescent="0.25">
      <c r="I3" s="2"/>
      <c r="J3" s="2"/>
      <c r="K3" s="2"/>
      <c r="L3" s="2"/>
    </row>
    <row r="4" spans="1:12" s="7" customFormat="1" ht="124.5" customHeight="1" thickBot="1" x14ac:dyDescent="0.25">
      <c r="A4" s="3" t="s">
        <v>1</v>
      </c>
      <c r="B4" s="4" t="str">
        <f>Technical!B4</f>
        <v>Evaluator 1</v>
      </c>
      <c r="C4" s="4" t="str">
        <f>Technical!C4</f>
        <v>Evaluator 2</v>
      </c>
      <c r="D4" s="4" t="str">
        <f>Technical!D4</f>
        <v>Evaluator 3</v>
      </c>
      <c r="E4" s="4" t="str">
        <f>Technical!E4</f>
        <v>Evaluator 4</v>
      </c>
      <c r="F4" s="4" t="str">
        <f>Technical!F4</f>
        <v>Evaluator 5</v>
      </c>
      <c r="G4" s="4" t="str">
        <f>Technical!G4</f>
        <v>Evaluator 6</v>
      </c>
      <c r="H4" s="11" t="str">
        <f>Technical!H4</f>
        <v>Evaluator 7</v>
      </c>
      <c r="I4" s="5" t="s">
        <v>2</v>
      </c>
      <c r="J4" s="15" t="s">
        <v>14</v>
      </c>
      <c r="K4" s="5" t="s">
        <v>3</v>
      </c>
      <c r="L4" s="6" t="s">
        <v>4</v>
      </c>
    </row>
    <row r="5" spans="1:12" ht="16.5" customHeight="1" x14ac:dyDescent="0.2">
      <c r="A5" s="8" t="str">
        <f>'7'!A4:D4</f>
        <v>Buzz Clan, LLC</v>
      </c>
      <c r="B5" s="9">
        <f>Technical!B5</f>
        <v>46.9</v>
      </c>
      <c r="C5" s="9">
        <f>Technical!C5</f>
        <v>40.5</v>
      </c>
      <c r="D5" s="9">
        <f>Technical!D5</f>
        <v>53.2</v>
      </c>
      <c r="E5" s="9">
        <f>Technical!E5</f>
        <v>35.9</v>
      </c>
      <c r="F5" s="9">
        <f>Technical!F5</f>
        <v>26</v>
      </c>
      <c r="G5" s="9">
        <f>Technical!G5</f>
        <v>44.5</v>
      </c>
      <c r="H5" s="9">
        <f>Technical!H5</f>
        <v>29</v>
      </c>
      <c r="I5" s="9">
        <f>AVERAGE(B5:H5)</f>
        <v>39.428571428571431</v>
      </c>
      <c r="J5" s="16">
        <f>'Non-Technical'!C5</f>
        <v>8</v>
      </c>
      <c r="K5" s="9">
        <f t="shared" ref="K5" si="0">I5+J5</f>
        <v>47.428571428571431</v>
      </c>
      <c r="L5" s="10">
        <f>RANK(K5,$K$5:$K$13,0)</f>
        <v>8</v>
      </c>
    </row>
    <row r="6" spans="1:12" ht="16.5" customHeight="1" x14ac:dyDescent="0.2">
      <c r="A6" s="8" t="str">
        <f>'7'!A5:D5</f>
        <v>EPI-Use America</v>
      </c>
      <c r="B6" s="9">
        <f>Technical!B6</f>
        <v>46.9</v>
      </c>
      <c r="C6" s="9">
        <f>Technical!C6</f>
        <v>41.5</v>
      </c>
      <c r="D6" s="9">
        <f>Technical!D6</f>
        <v>40.9</v>
      </c>
      <c r="E6" s="9">
        <f>Technical!E6</f>
        <v>38.6</v>
      </c>
      <c r="F6" s="9">
        <f>Technical!F6</f>
        <v>26</v>
      </c>
      <c r="G6" s="9">
        <f>Technical!G6</f>
        <v>48.4</v>
      </c>
      <c r="H6" s="9">
        <f>Technical!H6</f>
        <v>41</v>
      </c>
      <c r="I6" s="9">
        <f t="shared" ref="I6:I13" si="1">AVERAGE(B6:H6)</f>
        <v>40.471428571428575</v>
      </c>
      <c r="J6" s="16">
        <f>'Non-Technical'!C6</f>
        <v>12</v>
      </c>
      <c r="K6" s="9">
        <f t="shared" ref="K6:K13" si="2">I6+J6</f>
        <v>52.471428571428575</v>
      </c>
      <c r="L6" s="10">
        <f t="shared" ref="L6:L13" si="3">RANK(K6,$K$5:$K$13,0)</f>
        <v>6</v>
      </c>
    </row>
    <row r="7" spans="1:12" ht="16.5" customHeight="1" x14ac:dyDescent="0.2">
      <c r="A7" s="8" t="str">
        <f>'7'!A6:D6</f>
        <v>EPM Intelligence, LLC</v>
      </c>
      <c r="B7" s="9">
        <f>Technical!B7</f>
        <v>50.9</v>
      </c>
      <c r="C7" s="9">
        <f>Technical!C7</f>
        <v>46.5</v>
      </c>
      <c r="D7" s="9">
        <f>Technical!D7</f>
        <v>66.5</v>
      </c>
      <c r="E7" s="9">
        <f>Technical!E7</f>
        <v>43</v>
      </c>
      <c r="F7" s="9">
        <f>Technical!F7</f>
        <v>27</v>
      </c>
      <c r="G7" s="9">
        <f>Technical!G7</f>
        <v>56.099999999999994</v>
      </c>
      <c r="H7" s="9">
        <f>Technical!H7</f>
        <v>66</v>
      </c>
      <c r="I7" s="9">
        <f t="shared" si="1"/>
        <v>50.857142857142854</v>
      </c>
      <c r="J7" s="16">
        <f>'Non-Technical'!C7</f>
        <v>8</v>
      </c>
      <c r="K7" s="9">
        <f t="shared" si="2"/>
        <v>58.857142857142854</v>
      </c>
      <c r="L7" s="10">
        <f t="shared" si="3"/>
        <v>5</v>
      </c>
    </row>
    <row r="8" spans="1:12" x14ac:dyDescent="0.2">
      <c r="A8" s="8" t="str">
        <f>'7'!A7:D7</f>
        <v>Excel Global Partners</v>
      </c>
      <c r="B8" s="9">
        <f>Technical!B8</f>
        <v>54.9</v>
      </c>
      <c r="C8" s="9">
        <f>Technical!C8</f>
        <v>28.5</v>
      </c>
      <c r="D8" s="9">
        <f>Technical!D8</f>
        <v>57.4</v>
      </c>
      <c r="E8" s="9">
        <f>Technical!E8</f>
        <v>37.300000000000004</v>
      </c>
      <c r="F8" s="9">
        <f>Technical!F8</f>
        <v>26</v>
      </c>
      <c r="G8" s="9">
        <f>Technical!G8</f>
        <v>51.1</v>
      </c>
      <c r="H8" s="9">
        <f>Technical!H8</f>
        <v>56</v>
      </c>
      <c r="I8" s="9">
        <f t="shared" si="1"/>
        <v>44.457142857142863</v>
      </c>
      <c r="J8" s="16">
        <f>'Non-Technical'!C8</f>
        <v>8</v>
      </c>
      <c r="K8" s="9">
        <f t="shared" si="2"/>
        <v>52.457142857142863</v>
      </c>
      <c r="L8" s="10">
        <f t="shared" si="3"/>
        <v>7</v>
      </c>
    </row>
    <row r="9" spans="1:12" x14ac:dyDescent="0.2">
      <c r="A9" s="8" t="str">
        <f>'7'!A8:D8</f>
        <v>GNC Higher Education</v>
      </c>
      <c r="B9" s="9">
        <f>Technical!B9</f>
        <v>54.9</v>
      </c>
      <c r="C9" s="9">
        <f>Technical!C9</f>
        <v>38</v>
      </c>
      <c r="D9" s="9">
        <f>Technical!D9</f>
        <v>54.8</v>
      </c>
      <c r="E9" s="9">
        <f>Technical!E9</f>
        <v>42.4</v>
      </c>
      <c r="F9" s="9">
        <f>Technical!F9</f>
        <v>36</v>
      </c>
      <c r="G9" s="9">
        <f>Technical!G9</f>
        <v>63.8</v>
      </c>
      <c r="H9" s="9">
        <f>Technical!H9</f>
        <v>68</v>
      </c>
      <c r="I9" s="9">
        <f t="shared" si="1"/>
        <v>51.128571428571426</v>
      </c>
      <c r="J9" s="16">
        <f>'Non-Technical'!C9</f>
        <v>8</v>
      </c>
      <c r="K9" s="9">
        <f t="shared" si="2"/>
        <v>59.128571428571426</v>
      </c>
      <c r="L9" s="10">
        <f t="shared" si="3"/>
        <v>4</v>
      </c>
    </row>
    <row r="10" spans="1:12" x14ac:dyDescent="0.2">
      <c r="A10" s="8" t="str">
        <f>'7'!A9:D9</f>
        <v>Huron Consulting Services, LLC</v>
      </c>
      <c r="B10" s="9">
        <f>Technical!B10</f>
        <v>53.4</v>
      </c>
      <c r="C10" s="9">
        <f>Technical!C10</f>
        <v>48</v>
      </c>
      <c r="D10" s="9">
        <f>Technical!D10</f>
        <v>62.9</v>
      </c>
      <c r="E10" s="9">
        <f>Technical!E10</f>
        <v>50.800000000000004</v>
      </c>
      <c r="F10" s="9">
        <f>Technical!F10</f>
        <v>48</v>
      </c>
      <c r="G10" s="9">
        <f>Technical!G10</f>
        <v>63.7</v>
      </c>
      <c r="H10" s="9">
        <f>Technical!H10</f>
        <v>69</v>
      </c>
      <c r="I10" s="9">
        <f t="shared" si="1"/>
        <v>56.542857142857144</v>
      </c>
      <c r="J10" s="16">
        <f>'Non-Technical'!C10</f>
        <v>8</v>
      </c>
      <c r="K10" s="9">
        <f t="shared" si="2"/>
        <v>64.542857142857144</v>
      </c>
      <c r="L10" s="10">
        <f t="shared" si="3"/>
        <v>2</v>
      </c>
    </row>
    <row r="11" spans="1:12" x14ac:dyDescent="0.2">
      <c r="A11" s="24" t="str">
        <f>'7'!A10:D10</f>
        <v>InterRel Consulting</v>
      </c>
      <c r="B11" s="25">
        <f>Technical!B11</f>
        <v>57.9</v>
      </c>
      <c r="C11" s="25">
        <f>Technical!C11</f>
        <v>50.5</v>
      </c>
      <c r="D11" s="25">
        <f>Technical!D11</f>
        <v>59.4</v>
      </c>
      <c r="E11" s="25">
        <f>Technical!E11</f>
        <v>49.6</v>
      </c>
      <c r="F11" s="25">
        <f>Technical!F11</f>
        <v>51</v>
      </c>
      <c r="G11" s="25">
        <f>Technical!G11</f>
        <v>67.099999999999994</v>
      </c>
      <c r="H11" s="25">
        <f>Technical!H11</f>
        <v>65</v>
      </c>
      <c r="I11" s="25">
        <f t="shared" si="1"/>
        <v>57.214285714285715</v>
      </c>
      <c r="J11" s="26">
        <f>'Non-Technical'!C11</f>
        <v>16</v>
      </c>
      <c r="K11" s="25">
        <f t="shared" si="2"/>
        <v>73.214285714285722</v>
      </c>
      <c r="L11" s="27">
        <f t="shared" si="3"/>
        <v>1</v>
      </c>
    </row>
    <row r="12" spans="1:12" x14ac:dyDescent="0.2">
      <c r="A12" s="8" t="str">
        <f>'7'!A11:D11</f>
        <v>Principle Info-Tech</v>
      </c>
      <c r="B12" s="9">
        <f>Technical!B12</f>
        <v>43.9</v>
      </c>
      <c r="C12" s="9">
        <f>Technical!C12</f>
        <v>22</v>
      </c>
      <c r="D12" s="9">
        <f>Technical!D12</f>
        <v>34</v>
      </c>
      <c r="E12" s="9">
        <f>Technical!E12</f>
        <v>22.8</v>
      </c>
      <c r="F12" s="9">
        <f>Technical!F12</f>
        <v>20</v>
      </c>
      <c r="G12" s="9">
        <f>Technical!G12</f>
        <v>39.200000000000003</v>
      </c>
      <c r="H12" s="9">
        <f>Technical!H12</f>
        <v>46</v>
      </c>
      <c r="I12" s="9">
        <f t="shared" si="1"/>
        <v>32.557142857142857</v>
      </c>
      <c r="J12" s="16">
        <f>'Non-Technical'!C12</f>
        <v>8</v>
      </c>
      <c r="K12" s="9">
        <f t="shared" si="2"/>
        <v>40.557142857142857</v>
      </c>
      <c r="L12" s="10">
        <f t="shared" si="3"/>
        <v>9</v>
      </c>
    </row>
    <row r="13" spans="1:12" x14ac:dyDescent="0.2">
      <c r="A13" s="8" t="str">
        <f>'7'!A12:D12</f>
        <v>Sierra-Cedar</v>
      </c>
      <c r="B13" s="9">
        <f>Technical!B13</f>
        <v>47.9</v>
      </c>
      <c r="C13" s="9">
        <f>Technical!C13</f>
        <v>42</v>
      </c>
      <c r="D13" s="9">
        <f>Technical!D13</f>
        <v>68.900000000000006</v>
      </c>
      <c r="E13" s="9">
        <f>Technical!E13</f>
        <v>47.4</v>
      </c>
      <c r="F13" s="9">
        <f>Technical!F13</f>
        <v>31</v>
      </c>
      <c r="G13" s="9">
        <f>Technical!G13</f>
        <v>64.5</v>
      </c>
      <c r="H13" s="9">
        <f>Technical!H13</f>
        <v>68</v>
      </c>
      <c r="I13" s="9">
        <f t="shared" si="1"/>
        <v>52.814285714285724</v>
      </c>
      <c r="J13" s="16">
        <f>'Non-Technical'!C13</f>
        <v>8</v>
      </c>
      <c r="K13" s="9">
        <f t="shared" si="2"/>
        <v>60.814285714285724</v>
      </c>
      <c r="L13" s="10">
        <f t="shared" si="3"/>
        <v>3</v>
      </c>
    </row>
  </sheetData>
  <mergeCells count="2">
    <mergeCell ref="A1:L1"/>
    <mergeCell ref="A2:L2"/>
  </mergeCells>
  <pageMargins left="0.24" right="0.3" top="1" bottom="1" header="0.5" footer="0.5"/>
  <pageSetup scale="95"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29"/>
  <sheetViews>
    <sheetView zoomScale="70" zoomScaleNormal="70" workbookViewId="0">
      <selection activeCell="R20" sqref="R20"/>
    </sheetView>
  </sheetViews>
  <sheetFormatPr defaultRowHeight="12.75" x14ac:dyDescent="0.2"/>
  <cols>
    <col min="1" max="1" width="2" style="14" customWidth="1"/>
    <col min="2" max="2" width="27.5703125" style="14" bestFit="1" customWidth="1"/>
    <col min="3" max="3" width="16.7109375" style="14" customWidth="1"/>
    <col min="4" max="5" width="10.7109375" style="14" customWidth="1"/>
    <col min="6" max="6" width="14.42578125" style="14" customWidth="1"/>
    <col min="7" max="8" width="10.42578125" style="14" customWidth="1"/>
    <col min="9" max="9" width="15.5703125" style="14" customWidth="1"/>
    <col min="10" max="11" width="9" style="14" customWidth="1"/>
    <col min="12" max="12" width="15.42578125" style="14" customWidth="1"/>
    <col min="13" max="14" width="9" style="14" customWidth="1"/>
    <col min="15" max="15" width="15.140625" style="14" customWidth="1"/>
    <col min="16" max="17" width="9" style="14" customWidth="1"/>
    <col min="18" max="18" width="17" style="14" customWidth="1"/>
    <col min="19" max="20" width="9" style="14" customWidth="1"/>
    <col min="21" max="21" width="17.28515625" style="14" customWidth="1"/>
    <col min="22" max="23" width="10" style="14" customWidth="1"/>
    <col min="24" max="16384" width="9.140625" style="14"/>
  </cols>
  <sheetData>
    <row r="1" spans="2:25" ht="15.75" x14ac:dyDescent="0.25">
      <c r="B1" s="74" t="s">
        <v>19</v>
      </c>
      <c r="C1" s="74"/>
      <c r="D1" s="74"/>
      <c r="E1" s="28" t="str">
        <f>[8]Cover!A6</f>
        <v>RFP730-16134 Hyperion Planning Solutions to Support Budget and Forecasting Activities</v>
      </c>
      <c r="F1" s="28"/>
      <c r="G1" s="28"/>
      <c r="H1" s="28"/>
      <c r="I1" s="28"/>
      <c r="J1" s="28"/>
      <c r="K1" s="28"/>
      <c r="L1" s="28"/>
      <c r="M1" s="28"/>
      <c r="N1" s="28"/>
      <c r="O1" s="28"/>
      <c r="P1" s="28"/>
      <c r="Q1" s="28"/>
      <c r="R1" s="28"/>
      <c r="S1" s="28"/>
      <c r="T1" s="28"/>
      <c r="U1" s="28"/>
      <c r="V1" s="28"/>
      <c r="W1" s="28"/>
      <c r="X1" s="28"/>
      <c r="Y1" s="28"/>
    </row>
    <row r="2" spans="2:25" ht="15.75" customHeight="1" x14ac:dyDescent="0.25">
      <c r="C2" s="28"/>
      <c r="D2" s="28"/>
      <c r="E2" s="28"/>
      <c r="F2" s="28"/>
      <c r="G2" s="28"/>
    </row>
    <row r="3" spans="2:25" ht="15" customHeight="1" x14ac:dyDescent="0.2">
      <c r="B3" s="29" t="s">
        <v>20</v>
      </c>
      <c r="C3" s="75" t="s">
        <v>21</v>
      </c>
      <c r="D3" s="75"/>
      <c r="E3" s="75"/>
      <c r="F3" s="75"/>
    </row>
    <row r="4" spans="2:25" ht="15" customHeight="1" x14ac:dyDescent="0.2">
      <c r="F4" s="30"/>
    </row>
    <row r="5" spans="2:25" ht="16.5" thickBot="1" x14ac:dyDescent="0.3">
      <c r="B5" s="30"/>
      <c r="C5" s="67" t="s">
        <v>22</v>
      </c>
      <c r="D5" s="67"/>
      <c r="E5" s="67"/>
      <c r="F5" s="67" t="s">
        <v>7</v>
      </c>
      <c r="G5" s="67"/>
      <c r="H5" s="67"/>
      <c r="I5" s="67" t="s">
        <v>8</v>
      </c>
      <c r="J5" s="67"/>
      <c r="K5" s="67"/>
      <c r="L5" s="67" t="s">
        <v>9</v>
      </c>
      <c r="M5" s="67"/>
      <c r="N5" s="67"/>
      <c r="O5" s="67" t="s">
        <v>16</v>
      </c>
      <c r="P5" s="67"/>
      <c r="Q5" s="67"/>
      <c r="R5" s="67" t="s">
        <v>17</v>
      </c>
      <c r="S5" s="67"/>
      <c r="T5" s="67"/>
      <c r="U5" s="67" t="s">
        <v>18</v>
      </c>
      <c r="V5" s="67"/>
      <c r="W5" s="67"/>
    </row>
    <row r="6" spans="2:25" ht="314.25" customHeight="1" x14ac:dyDescent="0.2">
      <c r="B6" s="31"/>
      <c r="C6" s="68" t="s">
        <v>23</v>
      </c>
      <c r="D6" s="69"/>
      <c r="E6" s="70"/>
      <c r="F6" s="68" t="s">
        <v>24</v>
      </c>
      <c r="G6" s="69"/>
      <c r="H6" s="70"/>
      <c r="I6" s="68" t="s">
        <v>25</v>
      </c>
      <c r="J6" s="69"/>
      <c r="K6" s="70"/>
      <c r="L6" s="68" t="s">
        <v>26</v>
      </c>
      <c r="M6" s="69"/>
      <c r="N6" s="70"/>
      <c r="O6" s="71" t="s">
        <v>27</v>
      </c>
      <c r="P6" s="72"/>
      <c r="Q6" s="73"/>
      <c r="R6" s="68" t="s">
        <v>28</v>
      </c>
      <c r="S6" s="69"/>
      <c r="T6" s="70"/>
      <c r="U6" s="68" t="s">
        <v>43</v>
      </c>
      <c r="V6" s="69"/>
      <c r="W6" s="70"/>
      <c r="X6" s="32" t="s">
        <v>29</v>
      </c>
    </row>
    <row r="7" spans="2:25" x14ac:dyDescent="0.2">
      <c r="B7" s="33" t="s">
        <v>5</v>
      </c>
      <c r="C7" s="34" t="s">
        <v>30</v>
      </c>
      <c r="D7" s="35" t="s">
        <v>31</v>
      </c>
      <c r="E7" s="36" t="s">
        <v>32</v>
      </c>
      <c r="F7" s="37" t="s">
        <v>30</v>
      </c>
      <c r="G7" s="38" t="s">
        <v>31</v>
      </c>
      <c r="H7" s="39" t="s">
        <v>32</v>
      </c>
      <c r="I7" s="37" t="s">
        <v>30</v>
      </c>
      <c r="J7" s="38" t="s">
        <v>31</v>
      </c>
      <c r="K7" s="39" t="s">
        <v>32</v>
      </c>
      <c r="L7" s="34" t="s">
        <v>30</v>
      </c>
      <c r="M7" s="35" t="s">
        <v>31</v>
      </c>
      <c r="N7" s="36" t="s">
        <v>32</v>
      </c>
      <c r="O7" s="34" t="s">
        <v>30</v>
      </c>
      <c r="P7" s="35" t="s">
        <v>31</v>
      </c>
      <c r="Q7" s="36" t="s">
        <v>32</v>
      </c>
      <c r="R7" s="34" t="s">
        <v>30</v>
      </c>
      <c r="S7" s="35" t="s">
        <v>31</v>
      </c>
      <c r="T7" s="36" t="s">
        <v>32</v>
      </c>
      <c r="U7" s="34" t="s">
        <v>30</v>
      </c>
      <c r="V7" s="35" t="s">
        <v>31</v>
      </c>
      <c r="W7" s="36" t="s">
        <v>32</v>
      </c>
      <c r="X7" s="40"/>
    </row>
    <row r="8" spans="2:25" x14ac:dyDescent="0.2">
      <c r="B8" s="41" t="str">
        <f>'[8]RFP Submittal'!A4</f>
        <v>Buzz Clan, LLC</v>
      </c>
      <c r="C8" s="42"/>
      <c r="D8" s="43">
        <v>1</v>
      </c>
      <c r="E8" s="44">
        <f>C8*D8</f>
        <v>0</v>
      </c>
      <c r="F8" s="42"/>
      <c r="G8" s="43">
        <v>1</v>
      </c>
      <c r="H8" s="45">
        <f>F8*G8</f>
        <v>0</v>
      </c>
      <c r="I8" s="42"/>
      <c r="J8" s="43">
        <v>5</v>
      </c>
      <c r="K8" s="45">
        <f>I8*J8</f>
        <v>0</v>
      </c>
      <c r="L8" s="42"/>
      <c r="M8" s="46">
        <v>3</v>
      </c>
      <c r="N8" s="44">
        <f>L8*M8</f>
        <v>0</v>
      </c>
      <c r="O8" s="42"/>
      <c r="P8" s="46">
        <v>5</v>
      </c>
      <c r="Q8" s="44">
        <f>O8*P8</f>
        <v>0</v>
      </c>
      <c r="R8" s="42"/>
      <c r="S8" s="46">
        <v>1</v>
      </c>
      <c r="T8" s="44">
        <f>R8*S8</f>
        <v>0</v>
      </c>
      <c r="U8" s="42"/>
      <c r="V8" s="46">
        <v>4</v>
      </c>
      <c r="W8" s="44">
        <f>U8*V8</f>
        <v>0</v>
      </c>
      <c r="X8" s="47">
        <f>W8+K8+H8+E8+N8+Q8+T8</f>
        <v>0</v>
      </c>
    </row>
    <row r="9" spans="2:25" x14ac:dyDescent="0.2">
      <c r="B9" s="41" t="str">
        <f>'[8]RFP Submittal'!A5</f>
        <v>EPI-Use America</v>
      </c>
      <c r="C9" s="42"/>
      <c r="D9" s="43">
        <v>1</v>
      </c>
      <c r="E9" s="44">
        <f t="shared" ref="E9:E16" si="0">C9*D9</f>
        <v>0</v>
      </c>
      <c r="F9" s="42"/>
      <c r="G9" s="43">
        <v>1</v>
      </c>
      <c r="H9" s="45">
        <f t="shared" ref="H9:H16" si="1">F9*G9</f>
        <v>0</v>
      </c>
      <c r="I9" s="42"/>
      <c r="J9" s="43">
        <v>5</v>
      </c>
      <c r="K9" s="45">
        <f t="shared" ref="K9:K16" si="2">I9*J9</f>
        <v>0</v>
      </c>
      <c r="L9" s="42"/>
      <c r="M9" s="46">
        <v>3</v>
      </c>
      <c r="N9" s="44">
        <f t="shared" ref="N9:N16" si="3">L9*M9</f>
        <v>0</v>
      </c>
      <c r="O9" s="42"/>
      <c r="P9" s="46">
        <v>5</v>
      </c>
      <c r="Q9" s="44">
        <f t="shared" ref="Q9:Q16" si="4">O9*P9</f>
        <v>0</v>
      </c>
      <c r="R9" s="42"/>
      <c r="S9" s="46">
        <v>1</v>
      </c>
      <c r="T9" s="44">
        <f t="shared" ref="T9:T16" si="5">R9*S9</f>
        <v>0</v>
      </c>
      <c r="U9" s="42"/>
      <c r="V9" s="46">
        <v>4</v>
      </c>
      <c r="W9" s="44">
        <f t="shared" ref="W9:W16" si="6">U9*V9</f>
        <v>0</v>
      </c>
      <c r="X9" s="47">
        <f>W9+K9+H9+E9+N9+Q9+T9</f>
        <v>0</v>
      </c>
    </row>
    <row r="10" spans="2:25" x14ac:dyDescent="0.2">
      <c r="B10" s="41" t="str">
        <f>'[8]RFP Submittal'!A6</f>
        <v>EPM Intelligence, LLC</v>
      </c>
      <c r="C10" s="42"/>
      <c r="D10" s="43">
        <v>1</v>
      </c>
      <c r="E10" s="44">
        <f t="shared" si="0"/>
        <v>0</v>
      </c>
      <c r="F10" s="42"/>
      <c r="G10" s="43">
        <v>1</v>
      </c>
      <c r="H10" s="45">
        <f t="shared" si="1"/>
        <v>0</v>
      </c>
      <c r="I10" s="42"/>
      <c r="J10" s="43">
        <v>5</v>
      </c>
      <c r="K10" s="45">
        <f t="shared" si="2"/>
        <v>0</v>
      </c>
      <c r="L10" s="42"/>
      <c r="M10" s="46">
        <v>3</v>
      </c>
      <c r="N10" s="44">
        <f t="shared" si="3"/>
        <v>0</v>
      </c>
      <c r="O10" s="42"/>
      <c r="P10" s="46">
        <v>5</v>
      </c>
      <c r="Q10" s="44">
        <f t="shared" si="4"/>
        <v>0</v>
      </c>
      <c r="R10" s="42"/>
      <c r="S10" s="46">
        <v>1</v>
      </c>
      <c r="T10" s="44">
        <f t="shared" si="5"/>
        <v>0</v>
      </c>
      <c r="U10" s="42"/>
      <c r="V10" s="46">
        <v>4</v>
      </c>
      <c r="W10" s="44">
        <f t="shared" si="6"/>
        <v>0</v>
      </c>
      <c r="X10" s="47">
        <f t="shared" ref="X10:X16" si="7">W10+K10+H10+E10+N10+Q10+T10</f>
        <v>0</v>
      </c>
    </row>
    <row r="11" spans="2:25" x14ac:dyDescent="0.2">
      <c r="B11" s="41" t="str">
        <f>'[8]RFP Submittal'!A7</f>
        <v>Excel Global Partners</v>
      </c>
      <c r="C11" s="42"/>
      <c r="D11" s="43">
        <v>1</v>
      </c>
      <c r="E11" s="44">
        <f t="shared" si="0"/>
        <v>0</v>
      </c>
      <c r="F11" s="42"/>
      <c r="G11" s="43">
        <v>1</v>
      </c>
      <c r="H11" s="45">
        <f t="shared" si="1"/>
        <v>0</v>
      </c>
      <c r="I11" s="42"/>
      <c r="J11" s="43">
        <v>5</v>
      </c>
      <c r="K11" s="45">
        <f t="shared" si="2"/>
        <v>0</v>
      </c>
      <c r="L11" s="42"/>
      <c r="M11" s="46">
        <v>3</v>
      </c>
      <c r="N11" s="44">
        <f t="shared" si="3"/>
        <v>0</v>
      </c>
      <c r="O11" s="42"/>
      <c r="P11" s="46">
        <v>5</v>
      </c>
      <c r="Q11" s="44">
        <f t="shared" si="4"/>
        <v>0</v>
      </c>
      <c r="R11" s="42"/>
      <c r="S11" s="46">
        <v>1</v>
      </c>
      <c r="T11" s="44">
        <f t="shared" si="5"/>
        <v>0</v>
      </c>
      <c r="U11" s="42"/>
      <c r="V11" s="46">
        <v>4</v>
      </c>
      <c r="W11" s="44">
        <f t="shared" si="6"/>
        <v>0</v>
      </c>
      <c r="X11" s="47">
        <f t="shared" si="7"/>
        <v>0</v>
      </c>
    </row>
    <row r="12" spans="2:25" x14ac:dyDescent="0.2">
      <c r="B12" s="41" t="str">
        <f>'[8]RFP Submittal'!A8</f>
        <v>GNC Higher Education</v>
      </c>
      <c r="C12" s="42"/>
      <c r="D12" s="43">
        <v>1</v>
      </c>
      <c r="E12" s="44">
        <f t="shared" si="0"/>
        <v>0</v>
      </c>
      <c r="F12" s="42"/>
      <c r="G12" s="43">
        <v>1</v>
      </c>
      <c r="H12" s="45">
        <f t="shared" si="1"/>
        <v>0</v>
      </c>
      <c r="I12" s="42"/>
      <c r="J12" s="43">
        <v>5</v>
      </c>
      <c r="K12" s="45">
        <f t="shared" si="2"/>
        <v>0</v>
      </c>
      <c r="L12" s="42"/>
      <c r="M12" s="46">
        <v>3</v>
      </c>
      <c r="N12" s="44">
        <f t="shared" si="3"/>
        <v>0</v>
      </c>
      <c r="O12" s="42"/>
      <c r="P12" s="46">
        <v>5</v>
      </c>
      <c r="Q12" s="44">
        <f t="shared" si="4"/>
        <v>0</v>
      </c>
      <c r="R12" s="42"/>
      <c r="S12" s="46">
        <v>1</v>
      </c>
      <c r="T12" s="44">
        <f t="shared" si="5"/>
        <v>0</v>
      </c>
      <c r="U12" s="42"/>
      <c r="V12" s="46">
        <v>4</v>
      </c>
      <c r="W12" s="44">
        <f t="shared" si="6"/>
        <v>0</v>
      </c>
      <c r="X12" s="47">
        <f t="shared" si="7"/>
        <v>0</v>
      </c>
    </row>
    <row r="13" spans="2:25" x14ac:dyDescent="0.2">
      <c r="B13" s="41" t="str">
        <f>'[8]RFP Submittal'!A9</f>
        <v>Huron Consulting Services, LLC</v>
      </c>
      <c r="C13" s="42"/>
      <c r="D13" s="43">
        <v>1</v>
      </c>
      <c r="E13" s="44">
        <f t="shared" si="0"/>
        <v>0</v>
      </c>
      <c r="F13" s="42"/>
      <c r="G13" s="43">
        <v>1</v>
      </c>
      <c r="H13" s="45">
        <f t="shared" si="1"/>
        <v>0</v>
      </c>
      <c r="I13" s="42"/>
      <c r="J13" s="43">
        <v>5</v>
      </c>
      <c r="K13" s="45">
        <f t="shared" si="2"/>
        <v>0</v>
      </c>
      <c r="L13" s="42"/>
      <c r="M13" s="46">
        <v>3</v>
      </c>
      <c r="N13" s="44">
        <f t="shared" si="3"/>
        <v>0</v>
      </c>
      <c r="O13" s="42"/>
      <c r="P13" s="46">
        <v>5</v>
      </c>
      <c r="Q13" s="44">
        <f t="shared" si="4"/>
        <v>0</v>
      </c>
      <c r="R13" s="42"/>
      <c r="S13" s="46">
        <v>1</v>
      </c>
      <c r="T13" s="44">
        <f t="shared" si="5"/>
        <v>0</v>
      </c>
      <c r="U13" s="42"/>
      <c r="V13" s="46">
        <v>4</v>
      </c>
      <c r="W13" s="44">
        <f t="shared" si="6"/>
        <v>0</v>
      </c>
      <c r="X13" s="47">
        <f t="shared" si="7"/>
        <v>0</v>
      </c>
    </row>
    <row r="14" spans="2:25" x14ac:dyDescent="0.2">
      <c r="B14" s="41" t="str">
        <f>'[8]RFP Submittal'!A10</f>
        <v>InterRel Consulting</v>
      </c>
      <c r="C14" s="42"/>
      <c r="D14" s="43">
        <v>1</v>
      </c>
      <c r="E14" s="44">
        <f t="shared" si="0"/>
        <v>0</v>
      </c>
      <c r="F14" s="42"/>
      <c r="G14" s="43">
        <v>1</v>
      </c>
      <c r="H14" s="45">
        <f t="shared" si="1"/>
        <v>0</v>
      </c>
      <c r="I14" s="42"/>
      <c r="J14" s="43">
        <v>5</v>
      </c>
      <c r="K14" s="45">
        <f t="shared" si="2"/>
        <v>0</v>
      </c>
      <c r="L14" s="42"/>
      <c r="M14" s="46">
        <v>3</v>
      </c>
      <c r="N14" s="44">
        <f t="shared" si="3"/>
        <v>0</v>
      </c>
      <c r="O14" s="42"/>
      <c r="P14" s="46">
        <v>5</v>
      </c>
      <c r="Q14" s="44">
        <f t="shared" si="4"/>
        <v>0</v>
      </c>
      <c r="R14" s="42"/>
      <c r="S14" s="46">
        <v>1</v>
      </c>
      <c r="T14" s="44">
        <f t="shared" si="5"/>
        <v>0</v>
      </c>
      <c r="U14" s="42"/>
      <c r="V14" s="46">
        <v>4</v>
      </c>
      <c r="W14" s="44">
        <f t="shared" si="6"/>
        <v>0</v>
      </c>
      <c r="X14" s="47">
        <f t="shared" si="7"/>
        <v>0</v>
      </c>
    </row>
    <row r="15" spans="2:25" x14ac:dyDescent="0.2">
      <c r="B15" s="41" t="str">
        <f>'[8]RFP Submittal'!A11</f>
        <v>Principle Info-Tech</v>
      </c>
      <c r="C15" s="42"/>
      <c r="D15" s="43">
        <v>1</v>
      </c>
      <c r="E15" s="44">
        <f t="shared" si="0"/>
        <v>0</v>
      </c>
      <c r="F15" s="42"/>
      <c r="G15" s="43">
        <v>1</v>
      </c>
      <c r="H15" s="45">
        <f t="shared" si="1"/>
        <v>0</v>
      </c>
      <c r="I15" s="42"/>
      <c r="J15" s="43">
        <v>5</v>
      </c>
      <c r="K15" s="45">
        <f t="shared" si="2"/>
        <v>0</v>
      </c>
      <c r="L15" s="42"/>
      <c r="M15" s="46">
        <v>3</v>
      </c>
      <c r="N15" s="44">
        <f t="shared" si="3"/>
        <v>0</v>
      </c>
      <c r="O15" s="42"/>
      <c r="P15" s="46">
        <v>5</v>
      </c>
      <c r="Q15" s="44">
        <f t="shared" si="4"/>
        <v>0</v>
      </c>
      <c r="R15" s="42"/>
      <c r="S15" s="46">
        <v>1</v>
      </c>
      <c r="T15" s="44">
        <f t="shared" si="5"/>
        <v>0</v>
      </c>
      <c r="U15" s="42"/>
      <c r="V15" s="46">
        <v>4</v>
      </c>
      <c r="W15" s="44">
        <f t="shared" si="6"/>
        <v>0</v>
      </c>
      <c r="X15" s="47">
        <f t="shared" si="7"/>
        <v>0</v>
      </c>
    </row>
    <row r="16" spans="2:25" x14ac:dyDescent="0.2">
      <c r="B16" s="41" t="str">
        <f>'[8]RFP Submittal'!A12</f>
        <v>Sierra-Cedar</v>
      </c>
      <c r="C16" s="42"/>
      <c r="D16" s="43">
        <v>1</v>
      </c>
      <c r="E16" s="44">
        <f t="shared" si="0"/>
        <v>0</v>
      </c>
      <c r="F16" s="42"/>
      <c r="G16" s="43">
        <v>1</v>
      </c>
      <c r="H16" s="45">
        <f t="shared" si="1"/>
        <v>0</v>
      </c>
      <c r="I16" s="42"/>
      <c r="J16" s="43">
        <v>5</v>
      </c>
      <c r="K16" s="45">
        <f t="shared" si="2"/>
        <v>0</v>
      </c>
      <c r="L16" s="42"/>
      <c r="M16" s="46">
        <v>3</v>
      </c>
      <c r="N16" s="44">
        <f t="shared" si="3"/>
        <v>0</v>
      </c>
      <c r="O16" s="42"/>
      <c r="P16" s="46">
        <v>5</v>
      </c>
      <c r="Q16" s="44">
        <f t="shared" si="4"/>
        <v>0</v>
      </c>
      <c r="R16" s="42"/>
      <c r="S16" s="46">
        <v>1</v>
      </c>
      <c r="T16" s="44">
        <f t="shared" si="5"/>
        <v>0</v>
      </c>
      <c r="U16" s="42"/>
      <c r="V16" s="46">
        <v>4</v>
      </c>
      <c r="W16" s="44">
        <f t="shared" si="6"/>
        <v>0</v>
      </c>
      <c r="X16" s="47">
        <f t="shared" si="7"/>
        <v>0</v>
      </c>
    </row>
    <row r="17" spans="2:24" x14ac:dyDescent="0.2">
      <c r="B17" s="48"/>
      <c r="C17" s="48"/>
      <c r="D17" s="48"/>
      <c r="E17" s="48"/>
      <c r="F17" s="48"/>
      <c r="G17" s="48"/>
      <c r="H17" s="48"/>
      <c r="I17" s="48"/>
      <c r="J17" s="48"/>
      <c r="K17" s="48"/>
      <c r="L17" s="48"/>
      <c r="M17" s="48"/>
      <c r="N17" s="48"/>
      <c r="O17" s="48"/>
      <c r="P17" s="48"/>
      <c r="Q17" s="48"/>
      <c r="R17" s="48"/>
      <c r="S17" s="48"/>
      <c r="T17" s="48"/>
      <c r="U17" s="48"/>
      <c r="V17" s="48"/>
      <c r="W17" s="48"/>
      <c r="X17" s="48"/>
    </row>
    <row r="18" spans="2:24" x14ac:dyDescent="0.2">
      <c r="B18" s="59" t="s">
        <v>33</v>
      </c>
      <c r="C18" s="59"/>
      <c r="D18" s="59"/>
      <c r="E18" s="59"/>
      <c r="F18" s="48"/>
      <c r="G18" s="48" t="s">
        <v>34</v>
      </c>
      <c r="H18" s="48"/>
      <c r="I18" s="48"/>
      <c r="J18" s="48"/>
      <c r="K18" s="48"/>
      <c r="L18" s="48"/>
      <c r="M18" s="48"/>
      <c r="N18" s="48"/>
      <c r="O18" s="48"/>
      <c r="P18" s="48"/>
      <c r="Q18" s="48"/>
      <c r="R18" s="48"/>
      <c r="S18" s="48"/>
      <c r="T18" s="48"/>
      <c r="U18" s="48"/>
      <c r="V18" s="48"/>
      <c r="W18" s="48"/>
      <c r="X18" s="48"/>
    </row>
    <row r="19" spans="2:24" x14ac:dyDescent="0.2">
      <c r="B19" s="59"/>
      <c r="C19" s="59"/>
      <c r="D19" s="59"/>
      <c r="E19" s="59"/>
      <c r="F19" s="48"/>
      <c r="G19" s="48" t="s">
        <v>35</v>
      </c>
      <c r="H19" s="48"/>
      <c r="I19" s="48"/>
      <c r="J19" s="48"/>
      <c r="K19" s="48"/>
      <c r="L19" s="48"/>
      <c r="M19" s="48"/>
      <c r="N19" s="48"/>
      <c r="O19" s="48"/>
      <c r="P19" s="48"/>
      <c r="Q19" s="48"/>
      <c r="R19" s="48"/>
      <c r="S19" s="48"/>
      <c r="T19" s="48"/>
      <c r="U19" s="48"/>
      <c r="V19" s="48"/>
      <c r="W19" s="48"/>
      <c r="X19" s="48"/>
    </row>
    <row r="20" spans="2:24" x14ac:dyDescent="0.2">
      <c r="B20" s="59"/>
      <c r="C20" s="59"/>
      <c r="D20" s="59"/>
      <c r="E20" s="59"/>
      <c r="F20" s="48"/>
      <c r="G20" s="48"/>
      <c r="H20" s="48"/>
      <c r="I20" s="48"/>
      <c r="J20" s="48"/>
      <c r="K20" s="48"/>
      <c r="L20" s="48"/>
      <c r="M20" s="48"/>
      <c r="N20" s="48"/>
      <c r="O20" s="48"/>
      <c r="P20" s="48"/>
      <c r="Q20" s="48"/>
      <c r="R20" s="48"/>
      <c r="S20" s="48"/>
      <c r="T20" s="48"/>
      <c r="U20" s="48"/>
      <c r="V20" s="48"/>
      <c r="W20" s="48"/>
      <c r="X20" s="48"/>
    </row>
    <row r="21" spans="2:24" ht="13.5" thickBot="1" x14ac:dyDescent="0.25">
      <c r="B21" s="60"/>
      <c r="C21" s="60"/>
      <c r="D21" s="60"/>
      <c r="E21" s="60"/>
      <c r="F21" s="48"/>
      <c r="G21" s="48"/>
      <c r="H21" s="48"/>
      <c r="I21" s="48"/>
      <c r="J21" s="48"/>
      <c r="K21" s="48"/>
      <c r="L21" s="48"/>
      <c r="M21" s="48"/>
      <c r="N21" s="48"/>
      <c r="O21" s="48"/>
      <c r="P21" s="48"/>
      <c r="Q21" s="48"/>
      <c r="R21" s="48"/>
      <c r="S21" s="48"/>
      <c r="T21" s="48"/>
      <c r="U21" s="48"/>
      <c r="V21" s="48"/>
      <c r="W21" s="48"/>
      <c r="X21" s="48"/>
    </row>
    <row r="22" spans="2:24" ht="13.5" thickTop="1" x14ac:dyDescent="0.2">
      <c r="B22" s="61" t="s">
        <v>36</v>
      </c>
      <c r="C22" s="62"/>
      <c r="D22" s="62"/>
      <c r="E22" s="63"/>
      <c r="F22" s="48"/>
      <c r="G22" s="48"/>
      <c r="H22" s="48"/>
      <c r="I22" s="48"/>
      <c r="J22" s="48"/>
      <c r="K22" s="48"/>
      <c r="L22" s="48"/>
      <c r="M22" s="48"/>
      <c r="N22" s="48"/>
      <c r="O22" s="48"/>
      <c r="P22" s="48"/>
      <c r="Q22" s="48"/>
      <c r="R22" s="48"/>
      <c r="S22" s="48"/>
      <c r="T22" s="48"/>
      <c r="U22" s="48"/>
      <c r="V22" s="48"/>
      <c r="W22" s="48"/>
      <c r="X22" s="48"/>
    </row>
    <row r="23" spans="2:24" x14ac:dyDescent="0.2">
      <c r="B23" s="64" t="s">
        <v>37</v>
      </c>
      <c r="C23" s="65"/>
      <c r="D23" s="65"/>
      <c r="E23" s="66"/>
      <c r="F23" s="48"/>
      <c r="G23" s="48"/>
      <c r="H23" s="48"/>
      <c r="I23" s="48"/>
      <c r="J23" s="48"/>
      <c r="K23" s="48"/>
      <c r="L23" s="48"/>
      <c r="M23" s="48"/>
      <c r="N23" s="48"/>
      <c r="O23" s="48"/>
      <c r="P23" s="48"/>
      <c r="Q23" s="48"/>
      <c r="R23" s="48"/>
      <c r="S23" s="48"/>
      <c r="T23" s="48"/>
      <c r="U23" s="48"/>
      <c r="V23" s="48"/>
      <c r="W23" s="48"/>
      <c r="X23" s="48"/>
    </row>
    <row r="24" spans="2:24" x14ac:dyDescent="0.2">
      <c r="B24" s="53" t="s">
        <v>38</v>
      </c>
      <c r="C24" s="54"/>
      <c r="D24" s="54"/>
      <c r="E24" s="55"/>
      <c r="F24" s="48"/>
      <c r="G24" s="48"/>
      <c r="H24" s="48"/>
      <c r="I24" s="48"/>
      <c r="J24" s="48"/>
      <c r="K24" s="48"/>
      <c r="L24" s="48"/>
      <c r="M24" s="48"/>
      <c r="N24" s="48"/>
      <c r="O24" s="48"/>
      <c r="P24" s="48"/>
      <c r="Q24" s="48"/>
      <c r="R24" s="48"/>
      <c r="S24" s="48"/>
      <c r="T24" s="48"/>
      <c r="U24" s="48"/>
      <c r="V24" s="48"/>
      <c r="W24" s="48"/>
      <c r="X24" s="48"/>
    </row>
    <row r="25" spans="2:24" x14ac:dyDescent="0.2">
      <c r="B25" s="53" t="s">
        <v>39</v>
      </c>
      <c r="C25" s="54"/>
      <c r="D25" s="54"/>
      <c r="E25" s="55"/>
      <c r="F25" s="48"/>
      <c r="G25" s="48"/>
      <c r="H25" s="48"/>
      <c r="I25" s="48"/>
      <c r="J25" s="48"/>
      <c r="K25" s="48"/>
      <c r="L25" s="48"/>
      <c r="M25" s="48"/>
      <c r="N25" s="48"/>
      <c r="O25" s="48"/>
      <c r="P25" s="48"/>
      <c r="Q25" s="48"/>
      <c r="R25" s="48"/>
      <c r="S25" s="48"/>
      <c r="T25" s="48"/>
      <c r="U25" s="48"/>
      <c r="V25" s="48"/>
      <c r="W25" s="48"/>
      <c r="X25" s="48"/>
    </row>
    <row r="26" spans="2:24" x14ac:dyDescent="0.2">
      <c r="B26" s="53" t="s">
        <v>40</v>
      </c>
      <c r="C26" s="54"/>
      <c r="D26" s="54"/>
      <c r="E26" s="55"/>
      <c r="F26" s="48"/>
      <c r="G26" s="48"/>
      <c r="H26" s="48"/>
      <c r="I26" s="48"/>
      <c r="J26" s="48"/>
      <c r="K26" s="48"/>
      <c r="L26" s="48"/>
      <c r="M26" s="48"/>
      <c r="N26" s="48"/>
      <c r="O26" s="48"/>
      <c r="P26" s="48"/>
      <c r="Q26" s="48"/>
      <c r="R26" s="48"/>
      <c r="S26" s="48"/>
      <c r="T26" s="48"/>
      <c r="U26" s="48"/>
      <c r="V26" s="48"/>
      <c r="W26" s="48"/>
      <c r="X26" s="48"/>
    </row>
    <row r="27" spans="2:24" x14ac:dyDescent="0.2">
      <c r="B27" s="53" t="s">
        <v>41</v>
      </c>
      <c r="C27" s="54"/>
      <c r="D27" s="54"/>
      <c r="E27" s="55"/>
      <c r="F27" s="48"/>
      <c r="G27" s="48"/>
      <c r="H27" s="48"/>
      <c r="I27" s="48"/>
      <c r="J27" s="48"/>
      <c r="K27" s="48"/>
      <c r="L27" s="48"/>
      <c r="M27" s="48"/>
      <c r="N27" s="48"/>
      <c r="O27" s="48"/>
      <c r="P27" s="48"/>
      <c r="Q27" s="48"/>
      <c r="R27" s="48"/>
      <c r="S27" s="48"/>
      <c r="T27" s="48"/>
      <c r="U27" s="48"/>
      <c r="V27" s="48"/>
      <c r="W27" s="48"/>
      <c r="X27" s="48"/>
    </row>
    <row r="28" spans="2:24" ht="13.5" thickBot="1" x14ac:dyDescent="0.25">
      <c r="B28" s="56" t="s">
        <v>42</v>
      </c>
      <c r="C28" s="57"/>
      <c r="D28" s="57"/>
      <c r="E28" s="58"/>
      <c r="F28" s="48"/>
      <c r="G28" s="48"/>
      <c r="H28" s="48"/>
      <c r="I28" s="48"/>
      <c r="J28" s="48"/>
      <c r="K28" s="48"/>
      <c r="L28" s="48"/>
      <c r="M28" s="48"/>
      <c r="N28" s="48"/>
      <c r="O28" s="48"/>
      <c r="P28" s="48"/>
      <c r="Q28" s="48"/>
      <c r="R28" s="48"/>
      <c r="S28" s="48"/>
      <c r="T28" s="48"/>
      <c r="U28" s="48"/>
      <c r="V28" s="48"/>
      <c r="W28" s="48"/>
      <c r="X28" s="48"/>
    </row>
    <row r="29" spans="2:24" ht="13.5" thickTop="1" x14ac:dyDescent="0.2"/>
  </sheetData>
  <mergeCells count="24">
    <mergeCell ref="B1:D1"/>
    <mergeCell ref="C3:F3"/>
    <mergeCell ref="C5:E5"/>
    <mergeCell ref="F5:H5"/>
    <mergeCell ref="I5:K5"/>
    <mergeCell ref="O5:Q5"/>
    <mergeCell ref="R5:T5"/>
    <mergeCell ref="U5:W5"/>
    <mergeCell ref="C6:E6"/>
    <mergeCell ref="F6:H6"/>
    <mergeCell ref="I6:K6"/>
    <mergeCell ref="L6:N6"/>
    <mergeCell ref="O6:Q6"/>
    <mergeCell ref="R6:T6"/>
    <mergeCell ref="U6:W6"/>
    <mergeCell ref="L5:N5"/>
    <mergeCell ref="B27:E27"/>
    <mergeCell ref="B28:E28"/>
    <mergeCell ref="B18:E21"/>
    <mergeCell ref="B22:E22"/>
    <mergeCell ref="B23:E23"/>
    <mergeCell ref="B24:E24"/>
    <mergeCell ref="B25:E25"/>
    <mergeCell ref="B26:E2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workbookViewId="0">
      <selection activeCell="H1" sqref="H1"/>
    </sheetView>
  </sheetViews>
  <sheetFormatPr defaultRowHeight="12.75" x14ac:dyDescent="0.2"/>
  <sheetData>
    <row r="1" spans="1:12" ht="15.75" customHeight="1" x14ac:dyDescent="0.25">
      <c r="A1" s="13" t="s">
        <v>0</v>
      </c>
      <c r="B1" s="13"/>
      <c r="C1" s="13"/>
      <c r="D1" s="13"/>
      <c r="E1" s="17"/>
      <c r="F1" s="17"/>
      <c r="G1" s="17"/>
      <c r="H1" s="22" t="s">
        <v>45</v>
      </c>
      <c r="I1" s="17"/>
      <c r="J1" s="17"/>
      <c r="K1" s="17"/>
      <c r="L1" s="17"/>
    </row>
    <row r="2" spans="1:12" ht="15.75" x14ac:dyDescent="0.25">
      <c r="A2" s="13"/>
      <c r="B2" s="12"/>
      <c r="C2" s="14"/>
      <c r="D2" s="14"/>
      <c r="E2" s="14"/>
      <c r="F2" s="14"/>
      <c r="G2" s="14"/>
      <c r="H2" s="14"/>
      <c r="I2" s="14"/>
      <c r="J2" s="14"/>
      <c r="K2" s="14"/>
      <c r="L2" s="14"/>
    </row>
    <row r="3" spans="1:12" x14ac:dyDescent="0.2">
      <c r="A3" s="50" t="s">
        <v>5</v>
      </c>
      <c r="B3" s="50"/>
      <c r="C3" s="50"/>
      <c r="D3" s="50"/>
      <c r="E3" s="18" t="s">
        <v>6</v>
      </c>
      <c r="F3" s="18" t="s">
        <v>7</v>
      </c>
      <c r="G3" s="18" t="s">
        <v>8</v>
      </c>
      <c r="H3" s="18" t="s">
        <v>9</v>
      </c>
      <c r="I3" s="18" t="s">
        <v>16</v>
      </c>
      <c r="J3" s="18" t="s">
        <v>17</v>
      </c>
      <c r="K3" s="18" t="s">
        <v>18</v>
      </c>
      <c r="L3" s="19" t="s">
        <v>10</v>
      </c>
    </row>
    <row r="4" spans="1:12" x14ac:dyDescent="0.2">
      <c r="A4" s="49" t="str">
        <f>'[2]RFP Submittal'!A4</f>
        <v>Buzz Clan, LLC</v>
      </c>
      <c r="B4" s="49"/>
      <c r="C4" s="49"/>
      <c r="D4" s="49"/>
      <c r="E4" s="20">
        <f>[2]Evaluation!E8</f>
        <v>2.5</v>
      </c>
      <c r="F4" s="20">
        <f>[2]Evaluation!H8</f>
        <v>2.5</v>
      </c>
      <c r="G4" s="20">
        <f>[2]Evaluation!K8</f>
        <v>15</v>
      </c>
      <c r="H4" s="20">
        <f>[2]Evaluation!N8</f>
        <v>3</v>
      </c>
      <c r="I4" s="20">
        <f>[2]Evaluation!Q8</f>
        <v>15</v>
      </c>
      <c r="J4" s="20">
        <f>[2]Evaluation!T8</f>
        <v>2.5</v>
      </c>
      <c r="K4" s="20">
        <f>[2]Evaluation!W8</f>
        <v>0</v>
      </c>
      <c r="L4" s="21">
        <f t="shared" ref="L4:L12" si="0">SUM(E4:K4)</f>
        <v>40.5</v>
      </c>
    </row>
    <row r="5" spans="1:12" x14ac:dyDescent="0.2">
      <c r="A5" s="49" t="str">
        <f>'[2]RFP Submittal'!A5</f>
        <v>EPI-Use America</v>
      </c>
      <c r="B5" s="49"/>
      <c r="C5" s="49"/>
      <c r="D5" s="49"/>
      <c r="E5" s="20">
        <f>[2]Evaluation!E9</f>
        <v>3</v>
      </c>
      <c r="F5" s="20">
        <f>[2]Evaluation!H9</f>
        <v>2.5</v>
      </c>
      <c r="G5" s="20">
        <f>[2]Evaluation!K9</f>
        <v>15</v>
      </c>
      <c r="H5" s="20">
        <f>[2]Evaluation!N9</f>
        <v>3</v>
      </c>
      <c r="I5" s="20">
        <f>[2]Evaluation!Q9</f>
        <v>15</v>
      </c>
      <c r="J5" s="20">
        <f>[2]Evaluation!T9</f>
        <v>3</v>
      </c>
      <c r="K5" s="20">
        <f>[2]Evaluation!W9</f>
        <v>0</v>
      </c>
      <c r="L5" s="21">
        <f t="shared" si="0"/>
        <v>41.5</v>
      </c>
    </row>
    <row r="6" spans="1:12" x14ac:dyDescent="0.2">
      <c r="A6" s="49" t="str">
        <f>'[2]RFP Submittal'!A6</f>
        <v>EPM Intelligence, LLC</v>
      </c>
      <c r="B6" s="49"/>
      <c r="C6" s="49"/>
      <c r="D6" s="49"/>
      <c r="E6" s="20">
        <f>[2]Evaluation!E10</f>
        <v>2.5</v>
      </c>
      <c r="F6" s="20">
        <f>[2]Evaluation!H10</f>
        <v>2.5</v>
      </c>
      <c r="G6" s="20">
        <f>[2]Evaluation!K10</f>
        <v>15</v>
      </c>
      <c r="H6" s="20">
        <f>[2]Evaluation!N10</f>
        <v>9</v>
      </c>
      <c r="I6" s="20">
        <f>[2]Evaluation!Q10</f>
        <v>15</v>
      </c>
      <c r="J6" s="20">
        <f>[2]Evaluation!T10</f>
        <v>2.5</v>
      </c>
      <c r="K6" s="20">
        <f>[2]Evaluation!W10</f>
        <v>0</v>
      </c>
      <c r="L6" s="21">
        <f t="shared" si="0"/>
        <v>46.5</v>
      </c>
    </row>
    <row r="7" spans="1:12" x14ac:dyDescent="0.2">
      <c r="A7" s="49" t="str">
        <f>'[2]RFP Submittal'!A7</f>
        <v>Excel Global Partners</v>
      </c>
      <c r="B7" s="49"/>
      <c r="C7" s="49"/>
      <c r="D7" s="49"/>
      <c r="E7" s="20">
        <f>[2]Evaluation!E11</f>
        <v>2</v>
      </c>
      <c r="F7" s="20">
        <f>[2]Evaluation!H11</f>
        <v>2.5</v>
      </c>
      <c r="G7" s="20">
        <f>[2]Evaluation!K11</f>
        <v>4</v>
      </c>
      <c r="H7" s="20">
        <f>[2]Evaluation!N11</f>
        <v>7.5</v>
      </c>
      <c r="I7" s="20">
        <f>[2]Evaluation!Q11</f>
        <v>10</v>
      </c>
      <c r="J7" s="20">
        <f>[2]Evaluation!T11</f>
        <v>2.5</v>
      </c>
      <c r="K7" s="20">
        <f>[2]Evaluation!W11</f>
        <v>0</v>
      </c>
      <c r="L7" s="21">
        <f t="shared" si="0"/>
        <v>28.5</v>
      </c>
    </row>
    <row r="8" spans="1:12" x14ac:dyDescent="0.2">
      <c r="A8" s="49" t="str">
        <f>'[2]RFP Submittal'!A8</f>
        <v>GNC Higher Education</v>
      </c>
      <c r="B8" s="49"/>
      <c r="C8" s="49"/>
      <c r="D8" s="49"/>
      <c r="E8" s="20">
        <f>[2]Evaluation!E12</f>
        <v>2</v>
      </c>
      <c r="F8" s="20">
        <f>[2]Evaluation!H12</f>
        <v>3</v>
      </c>
      <c r="G8" s="20">
        <f>[2]Evaluation!K12</f>
        <v>15</v>
      </c>
      <c r="H8" s="20">
        <f>[2]Evaluation!N12</f>
        <v>3</v>
      </c>
      <c r="I8" s="20">
        <f>[2]Evaluation!Q12</f>
        <v>12.5</v>
      </c>
      <c r="J8" s="20">
        <f>[2]Evaluation!T12</f>
        <v>2.5</v>
      </c>
      <c r="K8" s="20">
        <f>[2]Evaluation!W12</f>
        <v>0</v>
      </c>
      <c r="L8" s="21">
        <f t="shared" si="0"/>
        <v>38</v>
      </c>
    </row>
    <row r="9" spans="1:12" x14ac:dyDescent="0.2">
      <c r="A9" s="49" t="str">
        <f>'[2]RFP Submittal'!A9</f>
        <v>Huron Consulting Services, LLC</v>
      </c>
      <c r="B9" s="49"/>
      <c r="C9" s="49"/>
      <c r="D9" s="49"/>
      <c r="E9" s="20">
        <f>[2]Evaluation!E13</f>
        <v>3</v>
      </c>
      <c r="F9" s="20">
        <f>[2]Evaluation!H13</f>
        <v>3</v>
      </c>
      <c r="G9" s="20">
        <f>[2]Evaluation!K13</f>
        <v>15</v>
      </c>
      <c r="H9" s="20">
        <f>[2]Evaluation!N13</f>
        <v>9</v>
      </c>
      <c r="I9" s="20">
        <f>[2]Evaluation!Q13</f>
        <v>15</v>
      </c>
      <c r="J9" s="20">
        <f>[2]Evaluation!T13</f>
        <v>3</v>
      </c>
      <c r="K9" s="20">
        <f>[2]Evaluation!W13</f>
        <v>0</v>
      </c>
      <c r="L9" s="21">
        <f t="shared" si="0"/>
        <v>48</v>
      </c>
    </row>
    <row r="10" spans="1:12" x14ac:dyDescent="0.2">
      <c r="A10" s="49" t="str">
        <f>'[2]RFP Submittal'!A10</f>
        <v>InterRel Consulting</v>
      </c>
      <c r="B10" s="49"/>
      <c r="C10" s="49"/>
      <c r="D10" s="49"/>
      <c r="E10" s="20">
        <f>[2]Evaluation!E14</f>
        <v>3</v>
      </c>
      <c r="F10" s="20">
        <f>[2]Evaluation!H14</f>
        <v>3</v>
      </c>
      <c r="G10" s="20">
        <f>[2]Evaluation!K14</f>
        <v>17.5</v>
      </c>
      <c r="H10" s="20">
        <f>[2]Evaluation!N14</f>
        <v>9</v>
      </c>
      <c r="I10" s="20">
        <f>[2]Evaluation!Q14</f>
        <v>15</v>
      </c>
      <c r="J10" s="20">
        <f>[2]Evaluation!T14</f>
        <v>3</v>
      </c>
      <c r="K10" s="20">
        <f>[2]Evaluation!W14</f>
        <v>0</v>
      </c>
      <c r="L10" s="21">
        <f t="shared" si="0"/>
        <v>50.5</v>
      </c>
    </row>
    <row r="11" spans="1:12" x14ac:dyDescent="0.2">
      <c r="A11" s="49" t="str">
        <f>'[2]RFP Submittal'!A11</f>
        <v>Principle Info-Tech</v>
      </c>
      <c r="B11" s="49"/>
      <c r="C11" s="49"/>
      <c r="D11" s="49"/>
      <c r="E11" s="20">
        <f>[2]Evaluation!E15</f>
        <v>1</v>
      </c>
      <c r="F11" s="20">
        <f>[2]Evaluation!H15</f>
        <v>1</v>
      </c>
      <c r="G11" s="20">
        <f>[2]Evaluation!K15</f>
        <v>5</v>
      </c>
      <c r="H11" s="20">
        <f>[2]Evaluation!N15</f>
        <v>9</v>
      </c>
      <c r="I11" s="20">
        <f>[2]Evaluation!Q15</f>
        <v>5</v>
      </c>
      <c r="J11" s="20">
        <f>[2]Evaluation!T15</f>
        <v>1</v>
      </c>
      <c r="K11" s="20">
        <f>[2]Evaluation!W15</f>
        <v>0</v>
      </c>
      <c r="L11" s="21">
        <f t="shared" si="0"/>
        <v>22</v>
      </c>
    </row>
    <row r="12" spans="1:12" x14ac:dyDescent="0.2">
      <c r="A12" s="49" t="str">
        <f>'[2]RFP Submittal'!A12</f>
        <v>Sierra-Cedar</v>
      </c>
      <c r="B12" s="49"/>
      <c r="C12" s="49"/>
      <c r="D12" s="49"/>
      <c r="E12" s="20">
        <f>[2]Evaluation!E16</f>
        <v>3</v>
      </c>
      <c r="F12" s="20">
        <f>[2]Evaluation!H16</f>
        <v>2.5</v>
      </c>
      <c r="G12" s="20">
        <f>[2]Evaluation!K16</f>
        <v>12.5</v>
      </c>
      <c r="H12" s="20">
        <f>[2]Evaluation!N16</f>
        <v>9</v>
      </c>
      <c r="I12" s="20">
        <f>[2]Evaluation!Q16</f>
        <v>12.5</v>
      </c>
      <c r="J12" s="20">
        <f>[2]Evaluation!T16</f>
        <v>2.5</v>
      </c>
      <c r="K12" s="20">
        <f>[2]Evaluation!W16</f>
        <v>0</v>
      </c>
      <c r="L12" s="21">
        <f t="shared" si="0"/>
        <v>42</v>
      </c>
    </row>
  </sheetData>
  <mergeCells count="10">
    <mergeCell ref="A6:D6"/>
    <mergeCell ref="A3:D3"/>
    <mergeCell ref="A4:D4"/>
    <mergeCell ref="A5:D5"/>
    <mergeCell ref="A12:D12"/>
    <mergeCell ref="A7:D7"/>
    <mergeCell ref="A8:D8"/>
    <mergeCell ref="A9:D9"/>
    <mergeCell ref="A10:D10"/>
    <mergeCell ref="A11:D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workbookViewId="0">
      <selection activeCell="H1" sqref="H1"/>
    </sheetView>
  </sheetViews>
  <sheetFormatPr defaultRowHeight="12.75" x14ac:dyDescent="0.2"/>
  <sheetData>
    <row r="1" spans="1:12" ht="15.75" x14ac:dyDescent="0.25">
      <c r="A1" s="13" t="s">
        <v>0</v>
      </c>
      <c r="B1" s="13"/>
      <c r="C1" s="13"/>
      <c r="D1" s="13"/>
      <c r="E1" s="22"/>
      <c r="F1" s="22"/>
      <c r="G1" s="22"/>
      <c r="H1" s="22" t="s">
        <v>46</v>
      </c>
      <c r="I1" s="22"/>
      <c r="J1" s="22"/>
      <c r="K1" s="22"/>
      <c r="L1" s="22"/>
    </row>
    <row r="2" spans="1:12" ht="15.75" x14ac:dyDescent="0.25">
      <c r="A2" s="13"/>
      <c r="B2" s="12"/>
      <c r="C2" s="14"/>
      <c r="D2" s="14"/>
      <c r="E2" s="14"/>
      <c r="F2" s="14"/>
      <c r="G2" s="14"/>
      <c r="H2" s="14"/>
      <c r="I2" s="14"/>
      <c r="J2" s="14"/>
      <c r="K2" s="14"/>
      <c r="L2" s="14"/>
    </row>
    <row r="3" spans="1:12" x14ac:dyDescent="0.2">
      <c r="A3" s="50" t="s">
        <v>5</v>
      </c>
      <c r="B3" s="50"/>
      <c r="C3" s="50"/>
      <c r="D3" s="50"/>
      <c r="E3" s="18" t="s">
        <v>6</v>
      </c>
      <c r="F3" s="18" t="s">
        <v>7</v>
      </c>
      <c r="G3" s="18" t="s">
        <v>8</v>
      </c>
      <c r="H3" s="18" t="s">
        <v>9</v>
      </c>
      <c r="I3" s="18" t="s">
        <v>16</v>
      </c>
      <c r="J3" s="18" t="s">
        <v>17</v>
      </c>
      <c r="K3" s="18" t="s">
        <v>18</v>
      </c>
      <c r="L3" s="19" t="s">
        <v>10</v>
      </c>
    </row>
    <row r="4" spans="1:12" x14ac:dyDescent="0.2">
      <c r="A4" s="49" t="str">
        <f>'[3]RFP Submittal'!A4</f>
        <v>Buzz Clan, LLC</v>
      </c>
      <c r="B4" s="49"/>
      <c r="C4" s="49"/>
      <c r="D4" s="49"/>
      <c r="E4" s="20">
        <f>[3]Evaluation!E8</f>
        <v>3.1</v>
      </c>
      <c r="F4" s="20">
        <f>[3]Evaluation!H8</f>
        <v>3.6</v>
      </c>
      <c r="G4" s="20">
        <f>[3]Evaluation!K8</f>
        <v>19</v>
      </c>
      <c r="H4" s="20">
        <f>[3]Evaluation!N8</f>
        <v>6.8999999999999995</v>
      </c>
      <c r="I4" s="20">
        <f>[3]Evaluation!Q8</f>
        <v>17</v>
      </c>
      <c r="J4" s="20">
        <f>[3]Evaluation!T8</f>
        <v>3.6</v>
      </c>
      <c r="K4" s="20">
        <f>[3]Evaluation!W8</f>
        <v>0</v>
      </c>
      <c r="L4" s="21">
        <f t="shared" ref="L4:L12" si="0">SUM(E4:K4)</f>
        <v>53.2</v>
      </c>
    </row>
    <row r="5" spans="1:12" x14ac:dyDescent="0.2">
      <c r="A5" s="49" t="str">
        <f>'[3]RFP Submittal'!A5</f>
        <v>EPI-Use America</v>
      </c>
      <c r="B5" s="49"/>
      <c r="C5" s="49"/>
      <c r="D5" s="49"/>
      <c r="E5" s="20">
        <f>[3]Evaluation!E9</f>
        <v>2.6</v>
      </c>
      <c r="F5" s="20">
        <f>[3]Evaluation!H9</f>
        <v>3</v>
      </c>
      <c r="G5" s="20">
        <f>[3]Evaluation!K9</f>
        <v>16.5</v>
      </c>
      <c r="H5" s="20">
        <f>[3]Evaluation!N9</f>
        <v>4.5</v>
      </c>
      <c r="I5" s="20">
        <f>[3]Evaluation!Q9</f>
        <v>11</v>
      </c>
      <c r="J5" s="20">
        <f>[3]Evaluation!T9</f>
        <v>3.3</v>
      </c>
      <c r="K5" s="20">
        <f>[3]Evaluation!W9</f>
        <v>0</v>
      </c>
      <c r="L5" s="21">
        <f t="shared" si="0"/>
        <v>40.9</v>
      </c>
    </row>
    <row r="6" spans="1:12" x14ac:dyDescent="0.2">
      <c r="A6" s="49" t="str">
        <f>'[3]RFP Submittal'!A6</f>
        <v>EPM Intelligence, LLC</v>
      </c>
      <c r="B6" s="49"/>
      <c r="C6" s="49"/>
      <c r="D6" s="49"/>
      <c r="E6" s="20">
        <f>[3]Evaluation!E10</f>
        <v>4</v>
      </c>
      <c r="F6" s="20">
        <f>[3]Evaluation!H10</f>
        <v>3.5</v>
      </c>
      <c r="G6" s="20">
        <f>[3]Evaluation!K10</f>
        <v>21.5</v>
      </c>
      <c r="H6" s="20">
        <f>[3]Evaluation!N10</f>
        <v>11.399999999999999</v>
      </c>
      <c r="I6" s="20">
        <f>[3]Evaluation!Q10</f>
        <v>22</v>
      </c>
      <c r="J6" s="20">
        <f>[3]Evaluation!T10</f>
        <v>4.0999999999999996</v>
      </c>
      <c r="K6" s="20">
        <f>[3]Evaluation!W10</f>
        <v>0</v>
      </c>
      <c r="L6" s="21">
        <f t="shared" si="0"/>
        <v>66.5</v>
      </c>
    </row>
    <row r="7" spans="1:12" x14ac:dyDescent="0.2">
      <c r="A7" s="49" t="str">
        <f>'[3]RFP Submittal'!A7</f>
        <v>Excel Global Partners</v>
      </c>
      <c r="B7" s="49"/>
      <c r="C7" s="49"/>
      <c r="D7" s="49"/>
      <c r="E7" s="20">
        <f>[3]Evaluation!E11</f>
        <v>4.2</v>
      </c>
      <c r="F7" s="20">
        <f>[3]Evaluation!H11</f>
        <v>3</v>
      </c>
      <c r="G7" s="20">
        <f>[3]Evaluation!K11</f>
        <v>16.5</v>
      </c>
      <c r="H7" s="20">
        <f>[3]Evaluation!N11</f>
        <v>12.600000000000001</v>
      </c>
      <c r="I7" s="20">
        <f>[3]Evaluation!Q11</f>
        <v>19.5</v>
      </c>
      <c r="J7" s="20">
        <f>[3]Evaluation!T11</f>
        <v>1.6</v>
      </c>
      <c r="K7" s="20">
        <f>[3]Evaluation!W11</f>
        <v>0</v>
      </c>
      <c r="L7" s="21">
        <f t="shared" si="0"/>
        <v>57.4</v>
      </c>
    </row>
    <row r="8" spans="1:12" x14ac:dyDescent="0.2">
      <c r="A8" s="49" t="str">
        <f>'[3]RFP Submittal'!A8</f>
        <v>GNC Higher Education</v>
      </c>
      <c r="B8" s="49"/>
      <c r="C8" s="49"/>
      <c r="D8" s="49"/>
      <c r="E8" s="20">
        <f>[3]Evaluation!E12</f>
        <v>3.8</v>
      </c>
      <c r="F8" s="20">
        <f>[3]Evaluation!H12</f>
        <v>2.6</v>
      </c>
      <c r="G8" s="20">
        <f>[3]Evaluation!K12</f>
        <v>18</v>
      </c>
      <c r="H8" s="20">
        <f>[3]Evaluation!N12</f>
        <v>9.8999999999999986</v>
      </c>
      <c r="I8" s="20">
        <f>[3]Evaluation!Q12</f>
        <v>18</v>
      </c>
      <c r="J8" s="20">
        <f>[3]Evaluation!T12</f>
        <v>2.5</v>
      </c>
      <c r="K8" s="20">
        <f>[3]Evaluation!W12</f>
        <v>0</v>
      </c>
      <c r="L8" s="21">
        <f t="shared" si="0"/>
        <v>54.8</v>
      </c>
    </row>
    <row r="9" spans="1:12" x14ac:dyDescent="0.2">
      <c r="A9" s="49" t="str">
        <f>'[3]RFP Submittal'!A9</f>
        <v>Huron Consulting Services, LLC</v>
      </c>
      <c r="B9" s="49"/>
      <c r="C9" s="49"/>
      <c r="D9" s="49"/>
      <c r="E9" s="20">
        <f>[3]Evaluation!E13</f>
        <v>3.9</v>
      </c>
      <c r="F9" s="20">
        <f>[3]Evaluation!H13</f>
        <v>3.1</v>
      </c>
      <c r="G9" s="20">
        <f>[3]Evaluation!K13</f>
        <v>21</v>
      </c>
      <c r="H9" s="20">
        <f>[3]Evaluation!N13</f>
        <v>12.299999999999999</v>
      </c>
      <c r="I9" s="20">
        <f>[3]Evaluation!Q13</f>
        <v>20</v>
      </c>
      <c r="J9" s="20">
        <f>[3]Evaluation!T13</f>
        <v>2.6</v>
      </c>
      <c r="K9" s="20">
        <f>[3]Evaluation!W13</f>
        <v>0</v>
      </c>
      <c r="L9" s="21">
        <f t="shared" si="0"/>
        <v>62.9</v>
      </c>
    </row>
    <row r="10" spans="1:12" x14ac:dyDescent="0.2">
      <c r="A10" s="49" t="str">
        <f>'[3]RFP Submittal'!A10</f>
        <v>InterRel Consulting</v>
      </c>
      <c r="B10" s="49"/>
      <c r="C10" s="49"/>
      <c r="D10" s="49"/>
      <c r="E10" s="20">
        <f>[3]Evaluation!E14</f>
        <v>3.9</v>
      </c>
      <c r="F10" s="20">
        <f>[3]Evaluation!H14</f>
        <v>3.5</v>
      </c>
      <c r="G10" s="20">
        <f>[3]Evaluation!K14</f>
        <v>21.5</v>
      </c>
      <c r="H10" s="20">
        <f>[3]Evaluation!N14</f>
        <v>9</v>
      </c>
      <c r="I10" s="20">
        <f>[3]Evaluation!Q14</f>
        <v>19</v>
      </c>
      <c r="J10" s="20">
        <f>[3]Evaluation!T14</f>
        <v>2.5</v>
      </c>
      <c r="K10" s="20">
        <f>[3]Evaluation!W14</f>
        <v>0</v>
      </c>
      <c r="L10" s="21">
        <f t="shared" si="0"/>
        <v>59.4</v>
      </c>
    </row>
    <row r="11" spans="1:12" x14ac:dyDescent="0.2">
      <c r="A11" s="49" t="str">
        <f>'[3]RFP Submittal'!A11</f>
        <v>Principle Info-Tech</v>
      </c>
      <c r="B11" s="49"/>
      <c r="C11" s="49"/>
      <c r="D11" s="49"/>
      <c r="E11" s="20">
        <f>[3]Evaluation!E15</f>
        <v>2.2999999999999998</v>
      </c>
      <c r="F11" s="20">
        <f>[3]Evaluation!H15</f>
        <v>0</v>
      </c>
      <c r="G11" s="20">
        <f>[3]Evaluation!K15</f>
        <v>10</v>
      </c>
      <c r="H11" s="20">
        <f>[3]Evaluation!N15</f>
        <v>6</v>
      </c>
      <c r="I11" s="20">
        <f>[3]Evaluation!Q15</f>
        <v>13</v>
      </c>
      <c r="J11" s="20">
        <f>[3]Evaluation!T15</f>
        <v>2.7</v>
      </c>
      <c r="K11" s="20">
        <f>[3]Evaluation!W15</f>
        <v>0</v>
      </c>
      <c r="L11" s="21">
        <f t="shared" si="0"/>
        <v>34</v>
      </c>
    </row>
    <row r="12" spans="1:12" x14ac:dyDescent="0.2">
      <c r="A12" s="49" t="str">
        <f>'[3]RFP Submittal'!A12</f>
        <v>Sierra-Cedar</v>
      </c>
      <c r="B12" s="49"/>
      <c r="C12" s="49"/>
      <c r="D12" s="49"/>
      <c r="E12" s="20">
        <f>[3]Evaluation!E16</f>
        <v>4</v>
      </c>
      <c r="F12" s="20">
        <f>[3]Evaluation!H16</f>
        <v>4.3</v>
      </c>
      <c r="G12" s="20">
        <f>[3]Evaluation!K16</f>
        <v>21.5</v>
      </c>
      <c r="H12" s="20">
        <f>[3]Evaluation!N16</f>
        <v>12.899999999999999</v>
      </c>
      <c r="I12" s="20">
        <f>[3]Evaluation!Q16</f>
        <v>22</v>
      </c>
      <c r="J12" s="20">
        <f>[3]Evaluation!T16</f>
        <v>4.2</v>
      </c>
      <c r="K12" s="20">
        <f>[3]Evaluation!W16</f>
        <v>0</v>
      </c>
      <c r="L12" s="21">
        <f t="shared" si="0"/>
        <v>68.900000000000006</v>
      </c>
    </row>
  </sheetData>
  <mergeCells count="10">
    <mergeCell ref="A6:D6"/>
    <mergeCell ref="A3:D3"/>
    <mergeCell ref="A4:D4"/>
    <mergeCell ref="A5:D5"/>
    <mergeCell ref="A12:D12"/>
    <mergeCell ref="A7:D7"/>
    <mergeCell ref="A8:D8"/>
    <mergeCell ref="A9:D9"/>
    <mergeCell ref="A10:D10"/>
    <mergeCell ref="A11:D1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workbookViewId="0">
      <selection activeCell="H1" sqref="H1"/>
    </sheetView>
  </sheetViews>
  <sheetFormatPr defaultRowHeight="12.75" x14ac:dyDescent="0.2"/>
  <sheetData>
    <row r="1" spans="1:12" ht="15.75" x14ac:dyDescent="0.25">
      <c r="A1" s="13" t="s">
        <v>0</v>
      </c>
      <c r="B1" s="13"/>
      <c r="C1" s="13"/>
      <c r="D1" s="13"/>
      <c r="E1" s="22"/>
      <c r="F1" s="22"/>
      <c r="G1" s="22"/>
      <c r="H1" s="22" t="s">
        <v>47</v>
      </c>
      <c r="I1" s="22"/>
      <c r="J1" s="22"/>
      <c r="K1" s="22"/>
      <c r="L1" s="22"/>
    </row>
    <row r="2" spans="1:12" ht="15.75" x14ac:dyDescent="0.25">
      <c r="A2" s="13"/>
      <c r="B2" s="12"/>
      <c r="C2" s="14"/>
      <c r="D2" s="14"/>
      <c r="E2" s="14"/>
      <c r="F2" s="14"/>
      <c r="G2" s="14"/>
      <c r="H2" s="14"/>
      <c r="I2" s="14"/>
      <c r="J2" s="14"/>
      <c r="K2" s="14"/>
      <c r="L2" s="14"/>
    </row>
    <row r="3" spans="1:12" x14ac:dyDescent="0.2">
      <c r="A3" s="50" t="s">
        <v>5</v>
      </c>
      <c r="B3" s="50"/>
      <c r="C3" s="50"/>
      <c r="D3" s="50"/>
      <c r="E3" s="18" t="s">
        <v>6</v>
      </c>
      <c r="F3" s="18" t="s">
        <v>7</v>
      </c>
      <c r="G3" s="18" t="s">
        <v>8</v>
      </c>
      <c r="H3" s="18" t="s">
        <v>9</v>
      </c>
      <c r="I3" s="18" t="s">
        <v>16</v>
      </c>
      <c r="J3" s="18" t="s">
        <v>17</v>
      </c>
      <c r="K3" s="18" t="s">
        <v>18</v>
      </c>
      <c r="L3" s="19" t="s">
        <v>10</v>
      </c>
    </row>
    <row r="4" spans="1:12" x14ac:dyDescent="0.2">
      <c r="A4" s="49" t="str">
        <f>'[4]RFP Submittal'!A4</f>
        <v>Buzz Clan, LLC</v>
      </c>
      <c r="B4" s="49"/>
      <c r="C4" s="49"/>
      <c r="D4" s="49"/>
      <c r="E4" s="20">
        <f>[4]Evaluation!E8</f>
        <v>2.4</v>
      </c>
      <c r="F4" s="20">
        <f>[4]Evaluation!H8</f>
        <v>2.4</v>
      </c>
      <c r="G4" s="20">
        <f>[4]Evaluation!K8</f>
        <v>7</v>
      </c>
      <c r="H4" s="20">
        <f>[4]Evaluation!N8</f>
        <v>10.199999999999999</v>
      </c>
      <c r="I4" s="20">
        <f>[4]Evaluation!Q8</f>
        <v>11.5</v>
      </c>
      <c r="J4" s="20">
        <f>[4]Evaluation!T8</f>
        <v>2.4</v>
      </c>
      <c r="K4" s="20">
        <f>[4]Evaluation!W8</f>
        <v>0</v>
      </c>
      <c r="L4" s="21">
        <f t="shared" ref="L4:L12" si="0">SUM(E4:K4)</f>
        <v>35.9</v>
      </c>
    </row>
    <row r="5" spans="1:12" x14ac:dyDescent="0.2">
      <c r="A5" s="49" t="str">
        <f>'[4]RFP Submittal'!A5</f>
        <v>EPI-Use America</v>
      </c>
      <c r="B5" s="49"/>
      <c r="C5" s="49"/>
      <c r="D5" s="49"/>
      <c r="E5" s="20">
        <f>[4]Evaluation!E9</f>
        <v>2.6</v>
      </c>
      <c r="F5" s="20">
        <f>[4]Evaluation!H9</f>
        <v>2.6</v>
      </c>
      <c r="G5" s="20">
        <f>[4]Evaluation!K9</f>
        <v>12.5</v>
      </c>
      <c r="H5" s="20">
        <f>[4]Evaluation!N9</f>
        <v>10.5</v>
      </c>
      <c r="I5" s="20">
        <f>[4]Evaluation!Q9</f>
        <v>7</v>
      </c>
      <c r="J5" s="20">
        <f>[4]Evaluation!T9</f>
        <v>3.4</v>
      </c>
      <c r="K5" s="20">
        <f>[4]Evaluation!W9</f>
        <v>0</v>
      </c>
      <c r="L5" s="21">
        <f t="shared" si="0"/>
        <v>38.6</v>
      </c>
    </row>
    <row r="6" spans="1:12" x14ac:dyDescent="0.2">
      <c r="A6" s="49" t="str">
        <f>'[4]RFP Submittal'!A6</f>
        <v>EPM Intelligence, LLC</v>
      </c>
      <c r="B6" s="49"/>
      <c r="C6" s="49"/>
      <c r="D6" s="49"/>
      <c r="E6" s="20">
        <f>[4]Evaluation!E10</f>
        <v>2.6</v>
      </c>
      <c r="F6" s="20">
        <f>[4]Evaluation!H10</f>
        <v>2.6</v>
      </c>
      <c r="G6" s="20">
        <f>[4]Evaluation!K10</f>
        <v>12.5</v>
      </c>
      <c r="H6" s="20">
        <f>[4]Evaluation!N10</f>
        <v>8.1000000000000014</v>
      </c>
      <c r="I6" s="20">
        <f>[4]Evaluation!Q10</f>
        <v>14</v>
      </c>
      <c r="J6" s="20">
        <f>[4]Evaluation!T10</f>
        <v>3.2</v>
      </c>
      <c r="K6" s="20">
        <f>[4]Evaluation!W10</f>
        <v>0</v>
      </c>
      <c r="L6" s="21">
        <f t="shared" si="0"/>
        <v>43</v>
      </c>
    </row>
    <row r="7" spans="1:12" x14ac:dyDescent="0.2">
      <c r="A7" s="49" t="str">
        <f>'[4]RFP Submittal'!A7</f>
        <v>Excel Global Partners</v>
      </c>
      <c r="B7" s="49"/>
      <c r="C7" s="49"/>
      <c r="D7" s="49"/>
      <c r="E7" s="20">
        <f>[4]Evaluation!E11</f>
        <v>1.7</v>
      </c>
      <c r="F7" s="20">
        <f>[4]Evaluation!H11</f>
        <v>1.6</v>
      </c>
      <c r="G7" s="20">
        <f>[4]Evaluation!K11</f>
        <v>12</v>
      </c>
      <c r="H7" s="20">
        <f>[4]Evaluation!N11</f>
        <v>8.1000000000000014</v>
      </c>
      <c r="I7" s="20">
        <f>[4]Evaluation!Q11</f>
        <v>11.5</v>
      </c>
      <c r="J7" s="20">
        <f>[4]Evaluation!T11</f>
        <v>2.4</v>
      </c>
      <c r="K7" s="20">
        <f>[4]Evaluation!W11</f>
        <v>0</v>
      </c>
      <c r="L7" s="21">
        <f t="shared" si="0"/>
        <v>37.300000000000004</v>
      </c>
    </row>
    <row r="8" spans="1:12" x14ac:dyDescent="0.2">
      <c r="A8" s="49" t="str">
        <f>'[4]RFP Submittal'!A8</f>
        <v>GNC Higher Education</v>
      </c>
      <c r="B8" s="49"/>
      <c r="C8" s="49"/>
      <c r="D8" s="49"/>
      <c r="E8" s="20">
        <f>[4]Evaluation!E12</f>
        <v>2.8</v>
      </c>
      <c r="F8" s="20">
        <f>[4]Evaluation!H12</f>
        <v>2.9</v>
      </c>
      <c r="G8" s="20">
        <f>[4]Evaluation!K12</f>
        <v>15</v>
      </c>
      <c r="H8" s="20">
        <f>[4]Evaluation!N12</f>
        <v>7.8000000000000007</v>
      </c>
      <c r="I8" s="20">
        <f>[4]Evaluation!Q12</f>
        <v>11.5</v>
      </c>
      <c r="J8" s="20">
        <f>[4]Evaluation!T12</f>
        <v>2.4</v>
      </c>
      <c r="K8" s="20">
        <f>[4]Evaluation!W12</f>
        <v>0</v>
      </c>
      <c r="L8" s="21">
        <f t="shared" si="0"/>
        <v>42.4</v>
      </c>
    </row>
    <row r="9" spans="1:12" x14ac:dyDescent="0.2">
      <c r="A9" s="49" t="str">
        <f>'[4]RFP Submittal'!A9</f>
        <v>Huron Consulting Services, LLC</v>
      </c>
      <c r="B9" s="49"/>
      <c r="C9" s="49"/>
      <c r="D9" s="49"/>
      <c r="E9" s="20">
        <f>[4]Evaluation!E13</f>
        <v>2.8</v>
      </c>
      <c r="F9" s="20">
        <f>[4]Evaluation!H13</f>
        <v>2.8</v>
      </c>
      <c r="G9" s="20">
        <f>[4]Evaluation!K13</f>
        <v>15</v>
      </c>
      <c r="H9" s="20">
        <f>[4]Evaluation!N13</f>
        <v>10.8</v>
      </c>
      <c r="I9" s="20">
        <f>[4]Evaluation!Q13</f>
        <v>16</v>
      </c>
      <c r="J9" s="20">
        <f>[4]Evaluation!T13</f>
        <v>3.4</v>
      </c>
      <c r="K9" s="20">
        <f>[4]Evaluation!W13</f>
        <v>0</v>
      </c>
      <c r="L9" s="21">
        <f t="shared" si="0"/>
        <v>50.800000000000004</v>
      </c>
    </row>
    <row r="10" spans="1:12" x14ac:dyDescent="0.2">
      <c r="A10" s="49" t="str">
        <f>'[4]RFP Submittal'!A10</f>
        <v>InterRel Consulting</v>
      </c>
      <c r="B10" s="49"/>
      <c r="C10" s="49"/>
      <c r="D10" s="49"/>
      <c r="E10" s="20">
        <f>[4]Evaluation!E14</f>
        <v>3</v>
      </c>
      <c r="F10" s="20">
        <f>[4]Evaluation!H14</f>
        <v>2.8</v>
      </c>
      <c r="G10" s="20">
        <f>[4]Evaluation!K14</f>
        <v>17.5</v>
      </c>
      <c r="H10" s="20">
        <f>[4]Evaluation!N14</f>
        <v>7.8000000000000007</v>
      </c>
      <c r="I10" s="20">
        <f>[4]Evaluation!Q14</f>
        <v>15.5</v>
      </c>
      <c r="J10" s="20">
        <f>[4]Evaluation!T14</f>
        <v>3</v>
      </c>
      <c r="K10" s="20">
        <f>[4]Evaluation!W14</f>
        <v>0</v>
      </c>
      <c r="L10" s="21">
        <f t="shared" si="0"/>
        <v>49.6</v>
      </c>
    </row>
    <row r="11" spans="1:12" x14ac:dyDescent="0.2">
      <c r="A11" s="49" t="str">
        <f>'[4]RFP Submittal'!A11</f>
        <v>Principle Info-Tech</v>
      </c>
      <c r="B11" s="49"/>
      <c r="C11" s="49"/>
      <c r="D11" s="49"/>
      <c r="E11" s="20">
        <f>[4]Evaluation!E15</f>
        <v>1.4</v>
      </c>
      <c r="F11" s="20">
        <f>[4]Evaluation!H15</f>
        <v>1.4</v>
      </c>
      <c r="G11" s="20">
        <f>[4]Evaluation!K15</f>
        <v>7</v>
      </c>
      <c r="H11" s="20">
        <f>[4]Evaluation!N15</f>
        <v>4.1999999999999993</v>
      </c>
      <c r="I11" s="20">
        <f>[4]Evaluation!Q15</f>
        <v>6.5</v>
      </c>
      <c r="J11" s="20">
        <f>[4]Evaluation!T15</f>
        <v>2.2999999999999998</v>
      </c>
      <c r="K11" s="20">
        <f>[4]Evaluation!W15</f>
        <v>0</v>
      </c>
      <c r="L11" s="21">
        <f t="shared" si="0"/>
        <v>22.8</v>
      </c>
    </row>
    <row r="12" spans="1:12" x14ac:dyDescent="0.2">
      <c r="A12" s="49" t="str">
        <f>'[4]RFP Submittal'!A12</f>
        <v>Sierra-Cedar</v>
      </c>
      <c r="B12" s="49"/>
      <c r="C12" s="49"/>
      <c r="D12" s="49"/>
      <c r="E12" s="20">
        <f>[4]Evaluation!E16</f>
        <v>2.9</v>
      </c>
      <c r="F12" s="20">
        <f>[4]Evaluation!H16</f>
        <v>3.6</v>
      </c>
      <c r="G12" s="20">
        <f>[4]Evaluation!K16</f>
        <v>17</v>
      </c>
      <c r="H12" s="20">
        <f>[4]Evaluation!N16</f>
        <v>7.5</v>
      </c>
      <c r="I12" s="20">
        <f>[4]Evaluation!Q16</f>
        <v>13</v>
      </c>
      <c r="J12" s="20">
        <f>[4]Evaluation!T16</f>
        <v>3.4</v>
      </c>
      <c r="K12" s="20">
        <f>[4]Evaluation!W16</f>
        <v>0</v>
      </c>
      <c r="L12" s="21">
        <f t="shared" si="0"/>
        <v>47.4</v>
      </c>
    </row>
  </sheetData>
  <mergeCells count="10">
    <mergeCell ref="A6:D6"/>
    <mergeCell ref="A3:D3"/>
    <mergeCell ref="A4:D4"/>
    <mergeCell ref="A5:D5"/>
    <mergeCell ref="A12:D12"/>
    <mergeCell ref="A7:D7"/>
    <mergeCell ref="A8:D8"/>
    <mergeCell ref="A9:D9"/>
    <mergeCell ref="A10:D10"/>
    <mergeCell ref="A11:D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workbookViewId="0">
      <selection activeCell="H1" sqref="H1"/>
    </sheetView>
  </sheetViews>
  <sheetFormatPr defaultRowHeight="12.75" x14ac:dyDescent="0.2"/>
  <sheetData>
    <row r="1" spans="1:12" ht="15.75" x14ac:dyDescent="0.25">
      <c r="A1" s="13" t="s">
        <v>0</v>
      </c>
      <c r="B1" s="13"/>
      <c r="C1" s="13"/>
      <c r="D1" s="13"/>
      <c r="E1" s="23"/>
      <c r="F1" s="23"/>
      <c r="G1" s="23"/>
      <c r="H1" s="23" t="s">
        <v>48</v>
      </c>
      <c r="I1" s="23"/>
      <c r="J1" s="23"/>
      <c r="K1" s="23"/>
      <c r="L1" s="23"/>
    </row>
    <row r="2" spans="1:12" ht="15.75" x14ac:dyDescent="0.25">
      <c r="A2" s="13"/>
      <c r="B2" s="12"/>
      <c r="C2" s="14"/>
      <c r="D2" s="14"/>
      <c r="E2" s="14"/>
      <c r="F2" s="14"/>
      <c r="G2" s="14"/>
      <c r="H2" s="14"/>
      <c r="I2" s="14"/>
      <c r="J2" s="14"/>
      <c r="K2" s="14"/>
      <c r="L2" s="14"/>
    </row>
    <row r="3" spans="1:12" x14ac:dyDescent="0.2">
      <c r="A3" s="50" t="s">
        <v>5</v>
      </c>
      <c r="B3" s="50"/>
      <c r="C3" s="50"/>
      <c r="D3" s="50"/>
      <c r="E3" s="18" t="s">
        <v>6</v>
      </c>
      <c r="F3" s="18" t="s">
        <v>7</v>
      </c>
      <c r="G3" s="18" t="s">
        <v>8</v>
      </c>
      <c r="H3" s="18" t="s">
        <v>9</v>
      </c>
      <c r="I3" s="18" t="s">
        <v>16</v>
      </c>
      <c r="J3" s="18" t="s">
        <v>17</v>
      </c>
      <c r="K3" s="18" t="s">
        <v>18</v>
      </c>
      <c r="L3" s="19" t="s">
        <v>10</v>
      </c>
    </row>
    <row r="4" spans="1:12" x14ac:dyDescent="0.2">
      <c r="A4" s="49" t="str">
        <f>'[5]RFP Submittal'!A4</f>
        <v>Buzz Clan, LLC</v>
      </c>
      <c r="B4" s="49"/>
      <c r="C4" s="49"/>
      <c r="D4" s="49"/>
      <c r="E4" s="20">
        <f>[5]Evaluation!E8</f>
        <v>1</v>
      </c>
      <c r="F4" s="20">
        <f>[5]Evaluation!H8</f>
        <v>2</v>
      </c>
      <c r="G4" s="20">
        <f>[5]Evaluation!K8</f>
        <v>5</v>
      </c>
      <c r="H4" s="20">
        <f>[5]Evaluation!N8</f>
        <v>9</v>
      </c>
      <c r="I4" s="20">
        <f>[5]Evaluation!Q8</f>
        <v>5</v>
      </c>
      <c r="J4" s="20">
        <f>[5]Evaluation!T8</f>
        <v>4</v>
      </c>
      <c r="K4" s="20">
        <f>[5]Evaluation!W8</f>
        <v>0</v>
      </c>
      <c r="L4" s="21">
        <f t="shared" ref="L4:L12" si="0">SUM(E4:K4)</f>
        <v>26</v>
      </c>
    </row>
    <row r="5" spans="1:12" x14ac:dyDescent="0.2">
      <c r="A5" s="49" t="str">
        <f>'[5]RFP Submittal'!A5</f>
        <v>EPI-Use America</v>
      </c>
      <c r="B5" s="49"/>
      <c r="C5" s="49"/>
      <c r="D5" s="49"/>
      <c r="E5" s="20">
        <f>[5]Evaluation!E9</f>
        <v>1</v>
      </c>
      <c r="F5" s="20">
        <f>[5]Evaluation!H9</f>
        <v>2</v>
      </c>
      <c r="G5" s="20">
        <f>[5]Evaluation!K9</f>
        <v>5</v>
      </c>
      <c r="H5" s="20">
        <f>[5]Evaluation!N9</f>
        <v>9</v>
      </c>
      <c r="I5" s="20">
        <f>[5]Evaluation!Q9</f>
        <v>5</v>
      </c>
      <c r="J5" s="20">
        <f>[5]Evaluation!T9</f>
        <v>4</v>
      </c>
      <c r="K5" s="20">
        <f>[5]Evaluation!W9</f>
        <v>0</v>
      </c>
      <c r="L5" s="21">
        <f t="shared" si="0"/>
        <v>26</v>
      </c>
    </row>
    <row r="6" spans="1:12" x14ac:dyDescent="0.2">
      <c r="A6" s="49" t="str">
        <f>'[5]RFP Submittal'!A6</f>
        <v>EPM Intelligence, LLC</v>
      </c>
      <c r="B6" s="49"/>
      <c r="C6" s="49"/>
      <c r="D6" s="49"/>
      <c r="E6" s="20">
        <f>[5]Evaluation!E10</f>
        <v>2</v>
      </c>
      <c r="F6" s="20">
        <f>[5]Evaluation!H10</f>
        <v>2</v>
      </c>
      <c r="G6" s="20">
        <f>[5]Evaluation!K10</f>
        <v>5</v>
      </c>
      <c r="H6" s="20">
        <f>[5]Evaluation!N10</f>
        <v>9</v>
      </c>
      <c r="I6" s="20">
        <f>[5]Evaluation!Q10</f>
        <v>5</v>
      </c>
      <c r="J6" s="20">
        <f>[5]Evaluation!T10</f>
        <v>4</v>
      </c>
      <c r="K6" s="20">
        <f>[5]Evaluation!W10</f>
        <v>0</v>
      </c>
      <c r="L6" s="21">
        <f t="shared" si="0"/>
        <v>27</v>
      </c>
    </row>
    <row r="7" spans="1:12" x14ac:dyDescent="0.2">
      <c r="A7" s="49" t="str">
        <f>'[5]RFP Submittal'!A7</f>
        <v>Excel Global Partners</v>
      </c>
      <c r="B7" s="49"/>
      <c r="C7" s="49"/>
      <c r="D7" s="49"/>
      <c r="E7" s="20">
        <f>[5]Evaluation!E11</f>
        <v>1</v>
      </c>
      <c r="F7" s="20">
        <f>[5]Evaluation!H11</f>
        <v>2</v>
      </c>
      <c r="G7" s="20">
        <f>[5]Evaluation!K11</f>
        <v>5</v>
      </c>
      <c r="H7" s="20">
        <f>[5]Evaluation!N11</f>
        <v>9</v>
      </c>
      <c r="I7" s="20">
        <f>[5]Evaluation!Q11</f>
        <v>5</v>
      </c>
      <c r="J7" s="20">
        <f>[5]Evaluation!T11</f>
        <v>4</v>
      </c>
      <c r="K7" s="20">
        <f>[5]Evaluation!W11</f>
        <v>0</v>
      </c>
      <c r="L7" s="21">
        <f t="shared" si="0"/>
        <v>26</v>
      </c>
    </row>
    <row r="8" spans="1:12" x14ac:dyDescent="0.2">
      <c r="A8" s="49" t="str">
        <f>'[5]RFP Submittal'!A8</f>
        <v>GNC Higher Education</v>
      </c>
      <c r="B8" s="49"/>
      <c r="C8" s="49"/>
      <c r="D8" s="49"/>
      <c r="E8" s="20">
        <f>[5]Evaluation!E12</f>
        <v>1</v>
      </c>
      <c r="F8" s="20">
        <f>[5]Evaluation!H12</f>
        <v>2</v>
      </c>
      <c r="G8" s="20">
        <f>[5]Evaluation!K12</f>
        <v>15</v>
      </c>
      <c r="H8" s="20">
        <f>[5]Evaluation!N12</f>
        <v>9</v>
      </c>
      <c r="I8" s="20">
        <f>[5]Evaluation!Q12</f>
        <v>5</v>
      </c>
      <c r="J8" s="20">
        <f>[5]Evaluation!T12</f>
        <v>4</v>
      </c>
      <c r="K8" s="20">
        <f>[5]Evaluation!W12</f>
        <v>0</v>
      </c>
      <c r="L8" s="21">
        <f t="shared" si="0"/>
        <v>36</v>
      </c>
    </row>
    <row r="9" spans="1:12" x14ac:dyDescent="0.2">
      <c r="A9" s="49" t="str">
        <f>'[5]RFP Submittal'!A9</f>
        <v>Huron Consulting Services, LLC</v>
      </c>
      <c r="B9" s="49"/>
      <c r="C9" s="49"/>
      <c r="D9" s="49"/>
      <c r="E9" s="20">
        <f>[5]Evaluation!E13</f>
        <v>3</v>
      </c>
      <c r="F9" s="20">
        <f>[5]Evaluation!H13</f>
        <v>2</v>
      </c>
      <c r="G9" s="20">
        <f>[5]Evaluation!K13</f>
        <v>15</v>
      </c>
      <c r="H9" s="20">
        <f>[5]Evaluation!N13</f>
        <v>9</v>
      </c>
      <c r="I9" s="20">
        <f>[5]Evaluation!Q13</f>
        <v>15</v>
      </c>
      <c r="J9" s="20">
        <f>[5]Evaluation!T13</f>
        <v>4</v>
      </c>
      <c r="K9" s="20">
        <f>[5]Evaluation!W13</f>
        <v>0</v>
      </c>
      <c r="L9" s="21">
        <f t="shared" si="0"/>
        <v>48</v>
      </c>
    </row>
    <row r="10" spans="1:12" x14ac:dyDescent="0.2">
      <c r="A10" s="49" t="str">
        <f>'[5]RFP Submittal'!A10</f>
        <v>InterRel Consulting</v>
      </c>
      <c r="B10" s="49"/>
      <c r="C10" s="49"/>
      <c r="D10" s="49"/>
      <c r="E10" s="20">
        <f>[5]Evaluation!E14</f>
        <v>4</v>
      </c>
      <c r="F10" s="20">
        <f>[5]Evaluation!H14</f>
        <v>2</v>
      </c>
      <c r="G10" s="20">
        <f>[5]Evaluation!K14</f>
        <v>15</v>
      </c>
      <c r="H10" s="20">
        <f>[5]Evaluation!N14</f>
        <v>6</v>
      </c>
      <c r="I10" s="20">
        <f>[5]Evaluation!Q14</f>
        <v>20</v>
      </c>
      <c r="J10" s="20">
        <f>[5]Evaluation!T14</f>
        <v>4</v>
      </c>
      <c r="K10" s="20">
        <f>[5]Evaluation!W14</f>
        <v>0</v>
      </c>
      <c r="L10" s="21">
        <f t="shared" si="0"/>
        <v>51</v>
      </c>
    </row>
    <row r="11" spans="1:12" x14ac:dyDescent="0.2">
      <c r="A11" s="49" t="str">
        <f>'[5]RFP Submittal'!A11</f>
        <v>Principle Info-Tech</v>
      </c>
      <c r="B11" s="49"/>
      <c r="C11" s="49"/>
      <c r="D11" s="49"/>
      <c r="E11" s="20">
        <f>[5]Evaluation!E15</f>
        <v>1</v>
      </c>
      <c r="F11" s="20">
        <f>[5]Evaluation!H15</f>
        <v>2</v>
      </c>
      <c r="G11" s="20">
        <f>[5]Evaluation!K15</f>
        <v>5</v>
      </c>
      <c r="H11" s="20">
        <f>[5]Evaluation!N15</f>
        <v>3</v>
      </c>
      <c r="I11" s="20">
        <f>[5]Evaluation!Q15</f>
        <v>5</v>
      </c>
      <c r="J11" s="20">
        <f>[5]Evaluation!T15</f>
        <v>4</v>
      </c>
      <c r="K11" s="20">
        <f>[5]Evaluation!W15</f>
        <v>0</v>
      </c>
      <c r="L11" s="21">
        <f t="shared" si="0"/>
        <v>20</v>
      </c>
    </row>
    <row r="12" spans="1:12" x14ac:dyDescent="0.2">
      <c r="A12" s="49" t="str">
        <f>'[5]RFP Submittal'!A12</f>
        <v>Sierra-Cedar</v>
      </c>
      <c r="B12" s="49"/>
      <c r="C12" s="49"/>
      <c r="D12" s="49"/>
      <c r="E12" s="20">
        <f>[5]Evaluation!E16</f>
        <v>2</v>
      </c>
      <c r="F12" s="20">
        <f>[5]Evaluation!H16</f>
        <v>2</v>
      </c>
      <c r="G12" s="20">
        <f>[5]Evaluation!K16</f>
        <v>15</v>
      </c>
      <c r="H12" s="20">
        <f>[5]Evaluation!N16</f>
        <v>3</v>
      </c>
      <c r="I12" s="20">
        <f>[5]Evaluation!Q16</f>
        <v>5</v>
      </c>
      <c r="J12" s="20">
        <f>[5]Evaluation!T16</f>
        <v>4</v>
      </c>
      <c r="K12" s="20">
        <f>[5]Evaluation!W16</f>
        <v>0</v>
      </c>
      <c r="L12" s="21">
        <f t="shared" si="0"/>
        <v>31</v>
      </c>
    </row>
  </sheetData>
  <mergeCells count="10">
    <mergeCell ref="A6:D6"/>
    <mergeCell ref="A3:D3"/>
    <mergeCell ref="A4:D4"/>
    <mergeCell ref="A5:D5"/>
    <mergeCell ref="A12:D12"/>
    <mergeCell ref="A7:D7"/>
    <mergeCell ref="A8:D8"/>
    <mergeCell ref="A9:D9"/>
    <mergeCell ref="A10:D10"/>
    <mergeCell ref="A11:D1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12"/>
  <sheetViews>
    <sheetView workbookViewId="0">
      <selection activeCell="F35" sqref="F35"/>
    </sheetView>
  </sheetViews>
  <sheetFormatPr defaultRowHeight="12.75" x14ac:dyDescent="0.2"/>
  <sheetData>
    <row r="1" spans="1:12" ht="15.75" customHeight="1" x14ac:dyDescent="0.25">
      <c r="A1" s="13" t="s">
        <v>0</v>
      </c>
      <c r="B1" s="13"/>
      <c r="C1" s="13"/>
      <c r="D1" s="13"/>
      <c r="E1" s="23"/>
      <c r="F1" s="23"/>
      <c r="G1" s="23"/>
      <c r="H1" s="23" t="s">
        <v>50</v>
      </c>
      <c r="I1" s="23"/>
      <c r="J1" s="23"/>
      <c r="K1" s="23"/>
      <c r="L1" s="23"/>
    </row>
    <row r="2" spans="1:12" ht="15.75" x14ac:dyDescent="0.25">
      <c r="A2" s="13"/>
      <c r="B2" s="12"/>
      <c r="C2" s="14"/>
      <c r="D2" s="14"/>
      <c r="E2" s="14"/>
      <c r="F2" s="14"/>
      <c r="G2" s="14"/>
      <c r="H2" s="14"/>
      <c r="I2" s="14"/>
      <c r="J2" s="14"/>
      <c r="K2" s="14"/>
      <c r="L2" s="14"/>
    </row>
    <row r="3" spans="1:12" x14ac:dyDescent="0.2">
      <c r="A3" s="50" t="s">
        <v>5</v>
      </c>
      <c r="B3" s="50"/>
      <c r="C3" s="50"/>
      <c r="D3" s="50"/>
      <c r="E3" s="18" t="s">
        <v>6</v>
      </c>
      <c r="F3" s="18" t="s">
        <v>7</v>
      </c>
      <c r="G3" s="18" t="s">
        <v>8</v>
      </c>
      <c r="H3" s="18" t="s">
        <v>9</v>
      </c>
      <c r="I3" s="18" t="s">
        <v>16</v>
      </c>
      <c r="J3" s="18" t="s">
        <v>17</v>
      </c>
      <c r="K3" s="18" t="s">
        <v>18</v>
      </c>
      <c r="L3" s="19" t="s">
        <v>10</v>
      </c>
    </row>
    <row r="4" spans="1:12" x14ac:dyDescent="0.2">
      <c r="A4" s="49" t="str">
        <f>'[7]RFP Submittal'!A4</f>
        <v>Buzz Clan, LLC</v>
      </c>
      <c r="B4" s="49"/>
      <c r="C4" s="49"/>
      <c r="D4" s="49"/>
      <c r="E4" s="20">
        <f>[7]Evaluation!E8</f>
        <v>2</v>
      </c>
      <c r="F4" s="20">
        <f>[7]Evaluation!H8</f>
        <v>2</v>
      </c>
      <c r="G4" s="20">
        <f>[7]Evaluation!K8</f>
        <v>10</v>
      </c>
      <c r="H4" s="20">
        <f>[7]Evaluation!N8</f>
        <v>3</v>
      </c>
      <c r="I4" s="20">
        <f>[7]Evaluation!Q8</f>
        <v>10</v>
      </c>
      <c r="J4" s="20">
        <f>[7]Evaluation!T8</f>
        <v>2</v>
      </c>
      <c r="K4" s="20">
        <f>[7]Evaluation!W8</f>
        <v>8</v>
      </c>
      <c r="L4" s="21">
        <f t="shared" ref="L4:L12" si="0">SUM(E4:K4)</f>
        <v>37</v>
      </c>
    </row>
    <row r="5" spans="1:12" x14ac:dyDescent="0.2">
      <c r="A5" s="49" t="str">
        <f>'[7]RFP Submittal'!A5</f>
        <v>EPI-Use America</v>
      </c>
      <c r="B5" s="49"/>
      <c r="C5" s="49"/>
      <c r="D5" s="49"/>
      <c r="E5" s="20">
        <f>[7]Evaluation!E9</f>
        <v>2</v>
      </c>
      <c r="F5" s="20">
        <f>[7]Evaluation!H9</f>
        <v>2</v>
      </c>
      <c r="G5" s="20">
        <f>[7]Evaluation!K9</f>
        <v>10</v>
      </c>
      <c r="H5" s="20">
        <f>[7]Evaluation!N9</f>
        <v>9</v>
      </c>
      <c r="I5" s="20">
        <f>[7]Evaluation!Q9</f>
        <v>15</v>
      </c>
      <c r="J5" s="20">
        <f>[7]Evaluation!T9</f>
        <v>3</v>
      </c>
      <c r="K5" s="20">
        <f>[7]Evaluation!W9</f>
        <v>12</v>
      </c>
      <c r="L5" s="21">
        <f t="shared" si="0"/>
        <v>53</v>
      </c>
    </row>
    <row r="6" spans="1:12" x14ac:dyDescent="0.2">
      <c r="A6" s="49" t="str">
        <f>'[7]RFP Submittal'!A6</f>
        <v>EPM Intelligence, LLC</v>
      </c>
      <c r="B6" s="49"/>
      <c r="C6" s="49"/>
      <c r="D6" s="49"/>
      <c r="E6" s="20">
        <f>[7]Evaluation!E10</f>
        <v>5</v>
      </c>
      <c r="F6" s="20">
        <f>[7]Evaluation!H10</f>
        <v>5</v>
      </c>
      <c r="G6" s="20">
        <f>[7]Evaluation!K10</f>
        <v>20</v>
      </c>
      <c r="H6" s="20">
        <f>[7]Evaluation!N10</f>
        <v>12</v>
      </c>
      <c r="I6" s="20">
        <f>[7]Evaluation!Q10</f>
        <v>20</v>
      </c>
      <c r="J6" s="20">
        <f>[7]Evaluation!T10</f>
        <v>4</v>
      </c>
      <c r="K6" s="20">
        <f>[7]Evaluation!W10</f>
        <v>8</v>
      </c>
      <c r="L6" s="21">
        <f t="shared" si="0"/>
        <v>74</v>
      </c>
    </row>
    <row r="7" spans="1:12" x14ac:dyDescent="0.2">
      <c r="A7" s="49" t="str">
        <f>'[7]RFP Submittal'!A7</f>
        <v>Excel Global Partners</v>
      </c>
      <c r="B7" s="49"/>
      <c r="C7" s="49"/>
      <c r="D7" s="49"/>
      <c r="E7" s="20">
        <f>[7]Evaluation!E11</f>
        <v>3</v>
      </c>
      <c r="F7" s="20">
        <f>[7]Evaluation!H11</f>
        <v>3</v>
      </c>
      <c r="G7" s="20">
        <f>[7]Evaluation!K11</f>
        <v>20</v>
      </c>
      <c r="H7" s="20">
        <f>[7]Evaluation!N11</f>
        <v>12</v>
      </c>
      <c r="I7" s="20">
        <f>[7]Evaluation!Q11</f>
        <v>15</v>
      </c>
      <c r="J7" s="20">
        <f>[7]Evaluation!T11</f>
        <v>3</v>
      </c>
      <c r="K7" s="20">
        <f>[7]Evaluation!W11</f>
        <v>8</v>
      </c>
      <c r="L7" s="21">
        <f t="shared" si="0"/>
        <v>64</v>
      </c>
    </row>
    <row r="8" spans="1:12" x14ac:dyDescent="0.2">
      <c r="A8" s="49" t="str">
        <f>'[7]RFP Submittal'!A8</f>
        <v>GNC Higher Education</v>
      </c>
      <c r="B8" s="49"/>
      <c r="C8" s="49"/>
      <c r="D8" s="49"/>
      <c r="E8" s="20">
        <f>[7]Evaluation!E12</f>
        <v>3</v>
      </c>
      <c r="F8" s="20">
        <f>[7]Evaluation!H12</f>
        <v>3</v>
      </c>
      <c r="G8" s="20">
        <f>[7]Evaluation!K12</f>
        <v>20</v>
      </c>
      <c r="H8" s="20">
        <f>[7]Evaluation!N12</f>
        <v>12</v>
      </c>
      <c r="I8" s="20">
        <f>[7]Evaluation!Q12</f>
        <v>25</v>
      </c>
      <c r="J8" s="20">
        <f>[7]Evaluation!T12</f>
        <v>5</v>
      </c>
      <c r="K8" s="20">
        <f>[7]Evaluation!W12</f>
        <v>8</v>
      </c>
      <c r="L8" s="21">
        <f t="shared" si="0"/>
        <v>76</v>
      </c>
    </row>
    <row r="9" spans="1:12" x14ac:dyDescent="0.2">
      <c r="A9" s="49" t="str">
        <f>'[7]RFP Submittal'!A9</f>
        <v>Huron Consulting Services, LLC</v>
      </c>
      <c r="B9" s="49"/>
      <c r="C9" s="49"/>
      <c r="D9" s="49"/>
      <c r="E9" s="20">
        <f>[7]Evaluation!E13</f>
        <v>5</v>
      </c>
      <c r="F9" s="20">
        <f>[7]Evaluation!H13</f>
        <v>5</v>
      </c>
      <c r="G9" s="20">
        <f>[7]Evaluation!K13</f>
        <v>20</v>
      </c>
      <c r="H9" s="20">
        <f>[7]Evaluation!N13</f>
        <v>15</v>
      </c>
      <c r="I9" s="20">
        <f>[7]Evaluation!Q13</f>
        <v>20</v>
      </c>
      <c r="J9" s="20">
        <f>[7]Evaluation!T13</f>
        <v>4</v>
      </c>
      <c r="K9" s="20">
        <f>[7]Evaluation!W13</f>
        <v>8</v>
      </c>
      <c r="L9" s="21">
        <f t="shared" si="0"/>
        <v>77</v>
      </c>
    </row>
    <row r="10" spans="1:12" x14ac:dyDescent="0.2">
      <c r="A10" s="49" t="str">
        <f>'[7]RFP Submittal'!A10</f>
        <v>InterRel Consulting</v>
      </c>
      <c r="B10" s="49"/>
      <c r="C10" s="49"/>
      <c r="D10" s="49"/>
      <c r="E10" s="20">
        <f>[7]Evaluation!E14</f>
        <v>5</v>
      </c>
      <c r="F10" s="20">
        <f>[7]Evaluation!H14</f>
        <v>4</v>
      </c>
      <c r="G10" s="20">
        <f>[7]Evaluation!K14</f>
        <v>20</v>
      </c>
      <c r="H10" s="20">
        <f>[7]Evaluation!N14</f>
        <v>12</v>
      </c>
      <c r="I10" s="20">
        <f>[7]Evaluation!Q14</f>
        <v>20</v>
      </c>
      <c r="J10" s="20">
        <f>[7]Evaluation!T14</f>
        <v>4</v>
      </c>
      <c r="K10" s="20">
        <f>[7]Evaluation!W14</f>
        <v>16</v>
      </c>
      <c r="L10" s="21">
        <f t="shared" si="0"/>
        <v>81</v>
      </c>
    </row>
    <row r="11" spans="1:12" x14ac:dyDescent="0.2">
      <c r="A11" s="49" t="str">
        <f>'[7]RFP Submittal'!A11</f>
        <v>Principle Info-Tech</v>
      </c>
      <c r="B11" s="49"/>
      <c r="C11" s="49"/>
      <c r="D11" s="49"/>
      <c r="E11" s="20">
        <f>[7]Evaluation!E15</f>
        <v>3</v>
      </c>
      <c r="F11" s="20">
        <f>[7]Evaluation!H15</f>
        <v>3</v>
      </c>
      <c r="G11" s="20">
        <f>[7]Evaluation!K15</f>
        <v>10</v>
      </c>
      <c r="H11" s="20">
        <f>[7]Evaluation!N15</f>
        <v>12</v>
      </c>
      <c r="I11" s="20">
        <f>[7]Evaluation!Q15</f>
        <v>15</v>
      </c>
      <c r="J11" s="20">
        <f>[7]Evaluation!T15</f>
        <v>3</v>
      </c>
      <c r="K11" s="20">
        <f>[7]Evaluation!W15</f>
        <v>8</v>
      </c>
      <c r="L11" s="21">
        <f t="shared" si="0"/>
        <v>54</v>
      </c>
    </row>
    <row r="12" spans="1:12" x14ac:dyDescent="0.2">
      <c r="A12" s="49" t="str">
        <f>'[7]RFP Submittal'!A12</f>
        <v>Sierra-Cedar</v>
      </c>
      <c r="B12" s="49"/>
      <c r="C12" s="49"/>
      <c r="D12" s="49"/>
      <c r="E12" s="20">
        <f>[7]Evaluation!E16</f>
        <v>4</v>
      </c>
      <c r="F12" s="20">
        <f>[7]Evaluation!H16</f>
        <v>4</v>
      </c>
      <c r="G12" s="20">
        <f>[7]Evaluation!K16</f>
        <v>20</v>
      </c>
      <c r="H12" s="20">
        <f>[7]Evaluation!N16</f>
        <v>15</v>
      </c>
      <c r="I12" s="20">
        <f>[7]Evaluation!Q16</f>
        <v>20</v>
      </c>
      <c r="J12" s="20">
        <f>[7]Evaluation!T16</f>
        <v>5</v>
      </c>
      <c r="K12" s="20">
        <f>[7]Evaluation!W16</f>
        <v>8</v>
      </c>
      <c r="L12" s="21">
        <f t="shared" si="0"/>
        <v>76</v>
      </c>
    </row>
  </sheetData>
  <mergeCells count="10">
    <mergeCell ref="A6:D6"/>
    <mergeCell ref="A3:D3"/>
    <mergeCell ref="A4:D4"/>
    <mergeCell ref="A5:D5"/>
    <mergeCell ref="A12:D12"/>
    <mergeCell ref="A7:D7"/>
    <mergeCell ref="A8:D8"/>
    <mergeCell ref="A9:D9"/>
    <mergeCell ref="A10:D10"/>
    <mergeCell ref="A11:D1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workbookViewId="0">
      <selection activeCell="H1" sqref="H1"/>
    </sheetView>
  </sheetViews>
  <sheetFormatPr defaultRowHeight="12.75" x14ac:dyDescent="0.2"/>
  <sheetData>
    <row r="1" spans="1:12" ht="15.75" x14ac:dyDescent="0.25">
      <c r="A1" s="13" t="s">
        <v>0</v>
      </c>
      <c r="B1" s="13"/>
      <c r="C1" s="13"/>
      <c r="D1" s="13"/>
      <c r="E1" s="23"/>
      <c r="F1" s="23"/>
      <c r="G1" s="23"/>
      <c r="H1" s="23" t="s">
        <v>49</v>
      </c>
      <c r="I1" s="23"/>
      <c r="J1" s="23"/>
      <c r="K1" s="23"/>
      <c r="L1" s="23"/>
    </row>
    <row r="2" spans="1:12" ht="15.75" x14ac:dyDescent="0.25">
      <c r="A2" s="13"/>
      <c r="B2" s="12"/>
      <c r="C2" s="14"/>
      <c r="D2" s="14"/>
      <c r="E2" s="14"/>
      <c r="F2" s="14"/>
      <c r="G2" s="14"/>
      <c r="H2" s="14"/>
      <c r="I2" s="14"/>
      <c r="J2" s="14"/>
      <c r="K2" s="14"/>
      <c r="L2" s="14"/>
    </row>
    <row r="3" spans="1:12" x14ac:dyDescent="0.2">
      <c r="A3" s="50" t="s">
        <v>5</v>
      </c>
      <c r="B3" s="50"/>
      <c r="C3" s="50"/>
      <c r="D3" s="50"/>
      <c r="E3" s="18" t="s">
        <v>6</v>
      </c>
      <c r="F3" s="18" t="s">
        <v>7</v>
      </c>
      <c r="G3" s="18" t="s">
        <v>8</v>
      </c>
      <c r="H3" s="18" t="s">
        <v>9</v>
      </c>
      <c r="I3" s="18" t="s">
        <v>16</v>
      </c>
      <c r="J3" s="18" t="s">
        <v>17</v>
      </c>
      <c r="K3" s="18" t="s">
        <v>18</v>
      </c>
      <c r="L3" s="19" t="s">
        <v>10</v>
      </c>
    </row>
    <row r="4" spans="1:12" x14ac:dyDescent="0.2">
      <c r="A4" s="49" t="str">
        <f>'[6]RFP Submittal'!A4</f>
        <v>Buzz Clan, LLC</v>
      </c>
      <c r="B4" s="49"/>
      <c r="C4" s="49"/>
      <c r="D4" s="49"/>
      <c r="E4" s="20">
        <f>[6]Evaluation!E8</f>
        <v>2.5</v>
      </c>
      <c r="F4" s="20">
        <f>[6]Evaluation!H8</f>
        <v>3</v>
      </c>
      <c r="G4" s="20">
        <f>[6]Evaluation!K8</f>
        <v>15</v>
      </c>
      <c r="H4" s="20">
        <f>[6]Evaluation!N8</f>
        <v>9</v>
      </c>
      <c r="I4" s="20">
        <f>[6]Evaluation!Q8</f>
        <v>12</v>
      </c>
      <c r="J4" s="20">
        <f>[6]Evaluation!T8</f>
        <v>3</v>
      </c>
      <c r="K4" s="20">
        <f>[6]Evaluation!W8</f>
        <v>0</v>
      </c>
      <c r="L4" s="21">
        <f t="shared" ref="L4:L12" si="0">SUM(E4:K4)</f>
        <v>44.5</v>
      </c>
    </row>
    <row r="5" spans="1:12" x14ac:dyDescent="0.2">
      <c r="A5" s="49" t="str">
        <f>'[6]RFP Submittal'!A5</f>
        <v>EPI-Use America</v>
      </c>
      <c r="B5" s="49"/>
      <c r="C5" s="49"/>
      <c r="D5" s="49"/>
      <c r="E5" s="20">
        <f>[6]Evaluation!E9</f>
        <v>3.3</v>
      </c>
      <c r="F5" s="20">
        <f>[6]Evaluation!H9</f>
        <v>3.2</v>
      </c>
      <c r="G5" s="20">
        <f>[6]Evaluation!K9</f>
        <v>14</v>
      </c>
      <c r="H5" s="20">
        <f>[6]Evaluation!N9</f>
        <v>9</v>
      </c>
      <c r="I5" s="20">
        <f>[6]Evaluation!Q9</f>
        <v>15.5</v>
      </c>
      <c r="J5" s="20">
        <f>[6]Evaluation!T9</f>
        <v>3.4</v>
      </c>
      <c r="K5" s="20">
        <f>[6]Evaluation!W9</f>
        <v>0</v>
      </c>
      <c r="L5" s="21">
        <f t="shared" si="0"/>
        <v>48.4</v>
      </c>
    </row>
    <row r="6" spans="1:12" x14ac:dyDescent="0.2">
      <c r="A6" s="49" t="str">
        <f>'[6]RFP Submittal'!A6</f>
        <v>EPM Intelligence, LLC</v>
      </c>
      <c r="B6" s="49"/>
      <c r="C6" s="49"/>
      <c r="D6" s="49"/>
      <c r="E6" s="20">
        <f>[6]Evaluation!E10</f>
        <v>2.8</v>
      </c>
      <c r="F6" s="20">
        <f>[6]Evaluation!H10</f>
        <v>3.4</v>
      </c>
      <c r="G6" s="20">
        <f>[6]Evaluation!K10</f>
        <v>19</v>
      </c>
      <c r="H6" s="20">
        <f>[6]Evaluation!N10</f>
        <v>9.8999999999999986</v>
      </c>
      <c r="I6" s="20">
        <f>[6]Evaluation!Q10</f>
        <v>17.5</v>
      </c>
      <c r="J6" s="20">
        <f>[6]Evaluation!T10</f>
        <v>3.5</v>
      </c>
      <c r="K6" s="20">
        <f>[6]Evaluation!W10</f>
        <v>0</v>
      </c>
      <c r="L6" s="21">
        <f t="shared" si="0"/>
        <v>56.099999999999994</v>
      </c>
    </row>
    <row r="7" spans="1:12" x14ac:dyDescent="0.2">
      <c r="A7" s="49" t="str">
        <f>'[6]RFP Submittal'!A7</f>
        <v>Excel Global Partners</v>
      </c>
      <c r="B7" s="49"/>
      <c r="C7" s="49"/>
      <c r="D7" s="49"/>
      <c r="E7" s="20">
        <f>[6]Evaluation!E11</f>
        <v>3.4</v>
      </c>
      <c r="F7" s="20">
        <f>[6]Evaluation!H11</f>
        <v>2.8</v>
      </c>
      <c r="G7" s="20">
        <f>[6]Evaluation!K11</f>
        <v>15.5</v>
      </c>
      <c r="H7" s="20">
        <f>[6]Evaluation!N11</f>
        <v>9.3000000000000007</v>
      </c>
      <c r="I7" s="20">
        <f>[6]Evaluation!Q11</f>
        <v>17</v>
      </c>
      <c r="J7" s="20">
        <f>[6]Evaluation!T11</f>
        <v>3.1</v>
      </c>
      <c r="K7" s="20">
        <f>[6]Evaluation!W11</f>
        <v>0</v>
      </c>
      <c r="L7" s="21">
        <f t="shared" si="0"/>
        <v>51.1</v>
      </c>
    </row>
    <row r="8" spans="1:12" x14ac:dyDescent="0.2">
      <c r="A8" s="49" t="str">
        <f>'[6]RFP Submittal'!A8</f>
        <v>GNC Higher Education</v>
      </c>
      <c r="B8" s="49"/>
      <c r="C8" s="49"/>
      <c r="D8" s="49"/>
      <c r="E8" s="20">
        <f>[6]Evaluation!E12</f>
        <v>3.5</v>
      </c>
      <c r="F8" s="20">
        <f>[6]Evaluation!H12</f>
        <v>3.6</v>
      </c>
      <c r="G8" s="20">
        <f>[6]Evaluation!K12</f>
        <v>21</v>
      </c>
      <c r="H8" s="20">
        <f>[6]Evaluation!N12</f>
        <v>9.8999999999999986</v>
      </c>
      <c r="I8" s="20">
        <f>[6]Evaluation!Q12</f>
        <v>21.5</v>
      </c>
      <c r="J8" s="20">
        <f>[6]Evaluation!T12</f>
        <v>4.3</v>
      </c>
      <c r="K8" s="20">
        <f>[6]Evaluation!W12</f>
        <v>0</v>
      </c>
      <c r="L8" s="21">
        <f t="shared" si="0"/>
        <v>63.8</v>
      </c>
    </row>
    <row r="9" spans="1:12" x14ac:dyDescent="0.2">
      <c r="A9" s="49" t="str">
        <f>'[6]RFP Submittal'!A9</f>
        <v>Huron Consulting Services, LLC</v>
      </c>
      <c r="B9" s="49"/>
      <c r="C9" s="49"/>
      <c r="D9" s="49"/>
      <c r="E9" s="20">
        <f>[6]Evaluation!E13</f>
        <v>3.4</v>
      </c>
      <c r="F9" s="20">
        <f>[6]Evaluation!H13</f>
        <v>3.3</v>
      </c>
      <c r="G9" s="20">
        <f>[6]Evaluation!K13</f>
        <v>22</v>
      </c>
      <c r="H9" s="20">
        <f>[6]Evaluation!N13</f>
        <v>10.5</v>
      </c>
      <c r="I9" s="20">
        <f>[6]Evaluation!Q13</f>
        <v>20.5</v>
      </c>
      <c r="J9" s="20">
        <f>[6]Evaluation!T13</f>
        <v>4</v>
      </c>
      <c r="K9" s="20">
        <f>[6]Evaluation!W13</f>
        <v>0</v>
      </c>
      <c r="L9" s="21">
        <f t="shared" si="0"/>
        <v>63.7</v>
      </c>
    </row>
    <row r="10" spans="1:12" x14ac:dyDescent="0.2">
      <c r="A10" s="49" t="str">
        <f>'[6]RFP Submittal'!A10</f>
        <v>InterRel Consulting</v>
      </c>
      <c r="B10" s="49"/>
      <c r="C10" s="49"/>
      <c r="D10" s="49"/>
      <c r="E10" s="20">
        <f>[6]Evaluation!E14</f>
        <v>3.7</v>
      </c>
      <c r="F10" s="20">
        <f>[6]Evaluation!H14</f>
        <v>3.7</v>
      </c>
      <c r="G10" s="20">
        <f>[6]Evaluation!K14</f>
        <v>21.5</v>
      </c>
      <c r="H10" s="20">
        <f>[6]Evaluation!N14</f>
        <v>10.199999999999999</v>
      </c>
      <c r="I10" s="20">
        <f>[6]Evaluation!Q14</f>
        <v>24</v>
      </c>
      <c r="J10" s="20">
        <f>[6]Evaluation!T14</f>
        <v>4</v>
      </c>
      <c r="K10" s="20">
        <f>[6]Evaluation!W14</f>
        <v>0</v>
      </c>
      <c r="L10" s="21">
        <f t="shared" si="0"/>
        <v>67.099999999999994</v>
      </c>
    </row>
    <row r="11" spans="1:12" x14ac:dyDescent="0.2">
      <c r="A11" s="49" t="str">
        <f>'[6]RFP Submittal'!A11</f>
        <v>Principle Info-Tech</v>
      </c>
      <c r="B11" s="49"/>
      <c r="C11" s="49"/>
      <c r="D11" s="49"/>
      <c r="E11" s="20">
        <f>[6]Evaluation!E15</f>
        <v>2.5</v>
      </c>
      <c r="F11" s="20">
        <f>[6]Evaluation!H15</f>
        <v>2.2999999999999998</v>
      </c>
      <c r="G11" s="20">
        <f>[6]Evaluation!K15</f>
        <v>12.5</v>
      </c>
      <c r="H11" s="20">
        <f>[6]Evaluation!N15</f>
        <v>6.6000000000000005</v>
      </c>
      <c r="I11" s="20">
        <f>[6]Evaluation!Q15</f>
        <v>12.5</v>
      </c>
      <c r="J11" s="20">
        <f>[6]Evaluation!T15</f>
        <v>2.8</v>
      </c>
      <c r="K11" s="20">
        <f>[6]Evaluation!W15</f>
        <v>0</v>
      </c>
      <c r="L11" s="21">
        <f t="shared" si="0"/>
        <v>39.200000000000003</v>
      </c>
    </row>
    <row r="12" spans="1:12" x14ac:dyDescent="0.2">
      <c r="A12" s="49" t="str">
        <f>'[6]RFP Submittal'!A12</f>
        <v>Sierra-Cedar</v>
      </c>
      <c r="B12" s="49"/>
      <c r="C12" s="49"/>
      <c r="D12" s="49"/>
      <c r="E12" s="20">
        <f>[6]Evaluation!E16</f>
        <v>3.5</v>
      </c>
      <c r="F12" s="20">
        <f>[6]Evaluation!H16</f>
        <v>3.5</v>
      </c>
      <c r="G12" s="20">
        <f>[6]Evaluation!K16</f>
        <v>22</v>
      </c>
      <c r="H12" s="20">
        <f>[6]Evaluation!N16</f>
        <v>10.8</v>
      </c>
      <c r="I12" s="20">
        <f>[6]Evaluation!Q16</f>
        <v>21</v>
      </c>
      <c r="J12" s="20">
        <f>[6]Evaluation!T16</f>
        <v>3.7</v>
      </c>
      <c r="K12" s="20">
        <f>[6]Evaluation!W16</f>
        <v>0</v>
      </c>
      <c r="L12" s="21">
        <f t="shared" si="0"/>
        <v>64.5</v>
      </c>
    </row>
  </sheetData>
  <mergeCells count="10">
    <mergeCell ref="A6:D6"/>
    <mergeCell ref="A3:D3"/>
    <mergeCell ref="A4:D4"/>
    <mergeCell ref="A5:D5"/>
    <mergeCell ref="A12:D12"/>
    <mergeCell ref="A7:D7"/>
    <mergeCell ref="A8:D8"/>
    <mergeCell ref="A9:D9"/>
    <mergeCell ref="A10:D10"/>
    <mergeCell ref="A11:D1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workbookViewId="0">
      <selection activeCell="Q18" sqref="Q18"/>
    </sheetView>
  </sheetViews>
  <sheetFormatPr defaultRowHeight="15" x14ac:dyDescent="0.2"/>
  <cols>
    <col min="1" max="1" width="42.5703125" style="1" customWidth="1"/>
    <col min="2" max="9" width="7.5703125" style="1" customWidth="1"/>
    <col min="10" max="10" width="10.7109375" style="1" customWidth="1"/>
    <col min="11" max="11" width="7.5703125" style="1" customWidth="1"/>
    <col min="12" max="12" width="10.42578125" style="1" bestFit="1" customWidth="1"/>
    <col min="13" max="14" width="14.85546875" style="1" customWidth="1"/>
    <col min="15" max="16384" width="9.140625" style="1"/>
  </cols>
  <sheetData>
    <row r="1" spans="1:12" ht="15.75" x14ac:dyDescent="0.25">
      <c r="A1" s="51" t="s">
        <v>11</v>
      </c>
      <c r="B1" s="51"/>
      <c r="C1" s="51"/>
      <c r="D1" s="51"/>
      <c r="E1" s="51"/>
      <c r="F1" s="51"/>
      <c r="G1" s="51"/>
      <c r="H1" s="51"/>
      <c r="I1" s="51"/>
      <c r="J1" s="51"/>
      <c r="K1" s="51"/>
      <c r="L1" s="51"/>
    </row>
    <row r="2" spans="1:12" ht="26.25" customHeight="1" x14ac:dyDescent="0.2">
      <c r="A2" s="52" t="s">
        <v>15</v>
      </c>
      <c r="B2" s="52"/>
      <c r="C2" s="52"/>
      <c r="D2" s="52"/>
      <c r="E2" s="52"/>
      <c r="F2" s="52"/>
      <c r="G2" s="52"/>
      <c r="H2" s="52"/>
      <c r="I2" s="52"/>
      <c r="J2" s="52"/>
      <c r="K2" s="52"/>
      <c r="L2" s="52"/>
    </row>
    <row r="3" spans="1:12" ht="15.75" thickBot="1" x14ac:dyDescent="0.25">
      <c r="I3" s="2"/>
      <c r="J3" s="2"/>
      <c r="K3" s="2"/>
      <c r="L3" s="2"/>
    </row>
    <row r="4" spans="1:12" s="7" customFormat="1" ht="124.5" customHeight="1" thickBot="1" x14ac:dyDescent="0.25">
      <c r="A4" s="3" t="s">
        <v>1</v>
      </c>
      <c r="B4" s="4" t="str">
        <f>'1'!H1</f>
        <v>Evaluator 1</v>
      </c>
      <c r="C4" s="4" t="str">
        <f>'2'!H1</f>
        <v>Evaluator 2</v>
      </c>
      <c r="D4" s="4" t="str">
        <f>'3'!H1</f>
        <v>Evaluator 3</v>
      </c>
      <c r="E4" s="4" t="str">
        <f>'4'!H1</f>
        <v>Evaluator 4</v>
      </c>
      <c r="F4" s="4" t="str">
        <f>'5'!H1</f>
        <v>Evaluator 5</v>
      </c>
      <c r="G4" s="4" t="str">
        <f>'6'!H1</f>
        <v>Evaluator 6</v>
      </c>
      <c r="H4" s="11" t="str">
        <f>'7'!H1</f>
        <v>Evaluator 7</v>
      </c>
      <c r="I4" s="5" t="s">
        <v>2</v>
      </c>
      <c r="J4" s="6" t="s">
        <v>4</v>
      </c>
    </row>
    <row r="5" spans="1:12" ht="16.5" customHeight="1" x14ac:dyDescent="0.2">
      <c r="A5" s="8" t="str">
        <f>'7'!A4:D4</f>
        <v>Buzz Clan, LLC</v>
      </c>
      <c r="B5" s="9">
        <f>'1'!L4</f>
        <v>46.9</v>
      </c>
      <c r="C5" s="9">
        <f>'2'!L4</f>
        <v>40.5</v>
      </c>
      <c r="D5" s="9">
        <f>'3'!L4</f>
        <v>53.2</v>
      </c>
      <c r="E5" s="9">
        <f>'4'!L4</f>
        <v>35.9</v>
      </c>
      <c r="F5" s="9">
        <f>'5'!L4</f>
        <v>26</v>
      </c>
      <c r="G5" s="9">
        <f>'6'!L4</f>
        <v>44.5</v>
      </c>
      <c r="H5" s="9">
        <f>'7'!E4+'7'!F4+'7'!G4+'7'!H4+'7'!I4+'7'!J4</f>
        <v>29</v>
      </c>
      <c r="I5" s="9">
        <f>AVERAGE(B5:H5)</f>
        <v>39.428571428571431</v>
      </c>
      <c r="J5" s="10">
        <f>RANK(I5,$I$5:$I$13,0)</f>
        <v>8</v>
      </c>
    </row>
    <row r="6" spans="1:12" ht="16.5" customHeight="1" x14ac:dyDescent="0.2">
      <c r="A6" s="8" t="str">
        <f>'7'!A5:D5</f>
        <v>EPI-Use America</v>
      </c>
      <c r="B6" s="9">
        <f>'1'!L5</f>
        <v>46.9</v>
      </c>
      <c r="C6" s="9">
        <f>'2'!L5</f>
        <v>41.5</v>
      </c>
      <c r="D6" s="9">
        <f>'3'!L5</f>
        <v>40.9</v>
      </c>
      <c r="E6" s="9">
        <f>'4'!L5</f>
        <v>38.6</v>
      </c>
      <c r="F6" s="9">
        <f>'5'!L5</f>
        <v>26</v>
      </c>
      <c r="G6" s="9">
        <f>'6'!L5</f>
        <v>48.4</v>
      </c>
      <c r="H6" s="9">
        <f>'7'!E5+'7'!F5+'7'!G5+'7'!H5+'7'!I5+'7'!J5</f>
        <v>41</v>
      </c>
      <c r="I6" s="9">
        <f t="shared" ref="I6:I13" si="0">AVERAGE(B6:H6)</f>
        <v>40.471428571428575</v>
      </c>
      <c r="J6" s="10">
        <f t="shared" ref="J6:J13" si="1">RANK(I6,$I$5:$I$13,0)</f>
        <v>7</v>
      </c>
    </row>
    <row r="7" spans="1:12" ht="16.5" customHeight="1" x14ac:dyDescent="0.2">
      <c r="A7" s="8" t="str">
        <f>'7'!A6:D6</f>
        <v>EPM Intelligence, LLC</v>
      </c>
      <c r="B7" s="9">
        <f>'1'!L6</f>
        <v>50.9</v>
      </c>
      <c r="C7" s="9">
        <f>'2'!L6</f>
        <v>46.5</v>
      </c>
      <c r="D7" s="9">
        <f>'3'!L6</f>
        <v>66.5</v>
      </c>
      <c r="E7" s="9">
        <f>'4'!L6</f>
        <v>43</v>
      </c>
      <c r="F7" s="9">
        <f>'5'!L6</f>
        <v>27</v>
      </c>
      <c r="G7" s="9">
        <f>'6'!L6</f>
        <v>56.099999999999994</v>
      </c>
      <c r="H7" s="9">
        <f>'7'!E6+'7'!F6+'7'!G6+'7'!H6+'7'!I6+'7'!J6</f>
        <v>66</v>
      </c>
      <c r="I7" s="9">
        <f t="shared" si="0"/>
        <v>50.857142857142854</v>
      </c>
      <c r="J7" s="10">
        <f t="shared" si="1"/>
        <v>5</v>
      </c>
    </row>
    <row r="8" spans="1:12" x14ac:dyDescent="0.2">
      <c r="A8" s="8" t="str">
        <f>'7'!A7:D7</f>
        <v>Excel Global Partners</v>
      </c>
      <c r="B8" s="9">
        <f>'1'!L7</f>
        <v>54.9</v>
      </c>
      <c r="C8" s="9">
        <f>'2'!L7</f>
        <v>28.5</v>
      </c>
      <c r="D8" s="9">
        <f>'3'!L7</f>
        <v>57.4</v>
      </c>
      <c r="E8" s="9">
        <f>'4'!L7</f>
        <v>37.300000000000004</v>
      </c>
      <c r="F8" s="9">
        <f>'5'!L7</f>
        <v>26</v>
      </c>
      <c r="G8" s="9">
        <f>'6'!L7</f>
        <v>51.1</v>
      </c>
      <c r="H8" s="9">
        <f>'7'!E7+'7'!F7+'7'!G7+'7'!H7+'7'!I7+'7'!J7</f>
        <v>56</v>
      </c>
      <c r="I8" s="9">
        <f t="shared" si="0"/>
        <v>44.457142857142863</v>
      </c>
      <c r="J8" s="10">
        <f t="shared" si="1"/>
        <v>6</v>
      </c>
    </row>
    <row r="9" spans="1:12" x14ac:dyDescent="0.2">
      <c r="A9" s="8" t="str">
        <f>'7'!A8:D8</f>
        <v>GNC Higher Education</v>
      </c>
      <c r="B9" s="9">
        <f>'1'!L8</f>
        <v>54.9</v>
      </c>
      <c r="C9" s="9">
        <f>'2'!L8</f>
        <v>38</v>
      </c>
      <c r="D9" s="9">
        <f>'3'!L8</f>
        <v>54.8</v>
      </c>
      <c r="E9" s="9">
        <f>'4'!L8</f>
        <v>42.4</v>
      </c>
      <c r="F9" s="9">
        <f>'5'!L8</f>
        <v>36</v>
      </c>
      <c r="G9" s="9">
        <f>'6'!L8</f>
        <v>63.8</v>
      </c>
      <c r="H9" s="9">
        <f>'7'!E8+'7'!F8+'7'!G8+'7'!H8+'7'!I8+'7'!J8</f>
        <v>68</v>
      </c>
      <c r="I9" s="9">
        <f t="shared" si="0"/>
        <v>51.128571428571426</v>
      </c>
      <c r="J9" s="10">
        <f t="shared" si="1"/>
        <v>4</v>
      </c>
    </row>
    <row r="10" spans="1:12" x14ac:dyDescent="0.2">
      <c r="A10" s="8" t="str">
        <f>'7'!A9:D9</f>
        <v>Huron Consulting Services, LLC</v>
      </c>
      <c r="B10" s="9">
        <f>'1'!L9</f>
        <v>53.4</v>
      </c>
      <c r="C10" s="9">
        <f>'2'!L9</f>
        <v>48</v>
      </c>
      <c r="D10" s="9">
        <f>'3'!L9</f>
        <v>62.9</v>
      </c>
      <c r="E10" s="9">
        <f>'4'!L9</f>
        <v>50.800000000000004</v>
      </c>
      <c r="F10" s="9">
        <f>'5'!L9</f>
        <v>48</v>
      </c>
      <c r="G10" s="9">
        <f>'6'!L9</f>
        <v>63.7</v>
      </c>
      <c r="H10" s="9">
        <f>'7'!E9+'7'!F9+'7'!G9+'7'!H9+'7'!I9+'7'!J9</f>
        <v>69</v>
      </c>
      <c r="I10" s="9">
        <f t="shared" si="0"/>
        <v>56.542857142857144</v>
      </c>
      <c r="J10" s="10">
        <f t="shared" si="1"/>
        <v>2</v>
      </c>
    </row>
    <row r="11" spans="1:12" x14ac:dyDescent="0.2">
      <c r="A11" s="8" t="str">
        <f>'7'!A10:D10</f>
        <v>InterRel Consulting</v>
      </c>
      <c r="B11" s="9">
        <f>'1'!L10</f>
        <v>57.9</v>
      </c>
      <c r="C11" s="9">
        <f>'2'!L10</f>
        <v>50.5</v>
      </c>
      <c r="D11" s="9">
        <f>'3'!L10</f>
        <v>59.4</v>
      </c>
      <c r="E11" s="9">
        <f>'4'!L10</f>
        <v>49.6</v>
      </c>
      <c r="F11" s="9">
        <f>'5'!L10</f>
        <v>51</v>
      </c>
      <c r="G11" s="9">
        <f>'6'!L10</f>
        <v>67.099999999999994</v>
      </c>
      <c r="H11" s="9">
        <f>'7'!E10+'7'!F10+'7'!G10+'7'!H10+'7'!I10+'7'!J10</f>
        <v>65</v>
      </c>
      <c r="I11" s="9">
        <f t="shared" si="0"/>
        <v>57.214285714285715</v>
      </c>
      <c r="J11" s="10">
        <f t="shared" si="1"/>
        <v>1</v>
      </c>
    </row>
    <row r="12" spans="1:12" x14ac:dyDescent="0.2">
      <c r="A12" s="8" t="str">
        <f>'7'!A11:D11</f>
        <v>Principle Info-Tech</v>
      </c>
      <c r="B12" s="9">
        <f>'1'!L11</f>
        <v>43.9</v>
      </c>
      <c r="C12" s="9">
        <f>'2'!L11</f>
        <v>22</v>
      </c>
      <c r="D12" s="9">
        <f>'3'!L11</f>
        <v>34</v>
      </c>
      <c r="E12" s="9">
        <f>'4'!L11</f>
        <v>22.8</v>
      </c>
      <c r="F12" s="9">
        <f>'5'!L11</f>
        <v>20</v>
      </c>
      <c r="G12" s="9">
        <f>'6'!L11</f>
        <v>39.200000000000003</v>
      </c>
      <c r="H12" s="9">
        <f>'7'!E11+'7'!F11+'7'!G11+'7'!H11+'7'!I11+'7'!J11</f>
        <v>46</v>
      </c>
      <c r="I12" s="9">
        <f t="shared" si="0"/>
        <v>32.557142857142857</v>
      </c>
      <c r="J12" s="10">
        <f t="shared" si="1"/>
        <v>9</v>
      </c>
    </row>
    <row r="13" spans="1:12" x14ac:dyDescent="0.2">
      <c r="A13" s="8" t="str">
        <f>'7'!A12:D12</f>
        <v>Sierra-Cedar</v>
      </c>
      <c r="B13" s="9">
        <f>'1'!L12</f>
        <v>47.9</v>
      </c>
      <c r="C13" s="9">
        <f>'2'!L12</f>
        <v>42</v>
      </c>
      <c r="D13" s="9">
        <f>'3'!L12</f>
        <v>68.900000000000006</v>
      </c>
      <c r="E13" s="9">
        <f>'4'!L12</f>
        <v>47.4</v>
      </c>
      <c r="F13" s="9">
        <f>'5'!L12</f>
        <v>31</v>
      </c>
      <c r="G13" s="9">
        <f>'6'!L12</f>
        <v>64.5</v>
      </c>
      <c r="H13" s="9">
        <f>'7'!E12+'7'!F12+'7'!G12+'7'!H12+'7'!I12+'7'!J12</f>
        <v>68</v>
      </c>
      <c r="I13" s="9">
        <f t="shared" si="0"/>
        <v>52.814285714285724</v>
      </c>
      <c r="J13" s="10">
        <f t="shared" si="1"/>
        <v>3</v>
      </c>
    </row>
  </sheetData>
  <mergeCells count="2">
    <mergeCell ref="A1:L1"/>
    <mergeCell ref="A2:L2"/>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workbookViewId="0">
      <selection activeCell="G14" sqref="G14"/>
    </sheetView>
  </sheetViews>
  <sheetFormatPr defaultRowHeight="15" x14ac:dyDescent="0.2"/>
  <cols>
    <col min="1" max="1" width="42.5703125" style="1" customWidth="1"/>
    <col min="2" max="2" width="7.5703125" style="1" customWidth="1"/>
    <col min="3" max="4" width="10.42578125" style="1" bestFit="1" customWidth="1"/>
    <col min="5" max="16384" width="9.140625" style="1"/>
  </cols>
  <sheetData>
    <row r="1" spans="1:4" ht="15.75" x14ac:dyDescent="0.25">
      <c r="A1" s="51" t="s">
        <v>12</v>
      </c>
      <c r="B1" s="51"/>
      <c r="C1" s="51"/>
      <c r="D1" s="51"/>
    </row>
    <row r="2" spans="1:4" ht="48.75" customHeight="1" x14ac:dyDescent="0.2">
      <c r="A2" s="52" t="str">
        <f>Technical!A2</f>
        <v>Evaluation Matrix RFP730-16134 Hyperion Planning Solutions to Support Budget</v>
      </c>
      <c r="B2" s="52"/>
      <c r="C2" s="52"/>
      <c r="D2" s="52"/>
    </row>
    <row r="3" spans="1:4" ht="15.75" thickBot="1" x14ac:dyDescent="0.25">
      <c r="B3" s="2"/>
      <c r="C3" s="2"/>
    </row>
    <row r="4" spans="1:4" s="7" customFormat="1" ht="124.5" customHeight="1" thickBot="1" x14ac:dyDescent="0.25">
      <c r="A4" s="3" t="s">
        <v>1</v>
      </c>
      <c r="B4" s="11" t="str">
        <f>'7'!H1</f>
        <v>Evaluator 7</v>
      </c>
      <c r="C4" s="5" t="s">
        <v>13</v>
      </c>
      <c r="D4" s="6" t="s">
        <v>4</v>
      </c>
    </row>
    <row r="5" spans="1:4" ht="16.5" customHeight="1" x14ac:dyDescent="0.2">
      <c r="A5" s="8" t="str">
        <f>'7'!A4:D4</f>
        <v>Buzz Clan, LLC</v>
      </c>
      <c r="B5" s="9">
        <f>'7'!K4</f>
        <v>8</v>
      </c>
      <c r="C5" s="9">
        <f>AVERAGE(B5)</f>
        <v>8</v>
      </c>
      <c r="D5" s="10">
        <f>RANK(C5,$C$5:$C$13,0)</f>
        <v>3</v>
      </c>
    </row>
    <row r="6" spans="1:4" ht="16.5" customHeight="1" x14ac:dyDescent="0.2">
      <c r="A6" s="8" t="str">
        <f>'7'!A5:D5</f>
        <v>EPI-Use America</v>
      </c>
      <c r="B6" s="9">
        <f>'7'!K5</f>
        <v>12</v>
      </c>
      <c r="C6" s="9">
        <f t="shared" ref="C6:C13" si="0">AVERAGE(B6)</f>
        <v>12</v>
      </c>
      <c r="D6" s="10">
        <f t="shared" ref="D6:D13" si="1">RANK(C6,$C$5:$C$13,0)</f>
        <v>2</v>
      </c>
    </row>
    <row r="7" spans="1:4" ht="16.5" customHeight="1" x14ac:dyDescent="0.2">
      <c r="A7" s="8" t="str">
        <f>'7'!A6:D6</f>
        <v>EPM Intelligence, LLC</v>
      </c>
      <c r="B7" s="9">
        <f>'7'!K6</f>
        <v>8</v>
      </c>
      <c r="C7" s="9">
        <f t="shared" si="0"/>
        <v>8</v>
      </c>
      <c r="D7" s="10">
        <f t="shared" si="1"/>
        <v>3</v>
      </c>
    </row>
    <row r="8" spans="1:4" x14ac:dyDescent="0.2">
      <c r="A8" s="8" t="str">
        <f>'7'!A7:D7</f>
        <v>Excel Global Partners</v>
      </c>
      <c r="B8" s="9">
        <f>'7'!K7</f>
        <v>8</v>
      </c>
      <c r="C8" s="9">
        <f t="shared" si="0"/>
        <v>8</v>
      </c>
      <c r="D8" s="10">
        <f t="shared" si="1"/>
        <v>3</v>
      </c>
    </row>
    <row r="9" spans="1:4" x14ac:dyDescent="0.2">
      <c r="A9" s="8" t="str">
        <f>'7'!A8:D8</f>
        <v>GNC Higher Education</v>
      </c>
      <c r="B9" s="9">
        <f>'7'!K8</f>
        <v>8</v>
      </c>
      <c r="C9" s="9">
        <f t="shared" si="0"/>
        <v>8</v>
      </c>
      <c r="D9" s="10">
        <f t="shared" si="1"/>
        <v>3</v>
      </c>
    </row>
    <row r="10" spans="1:4" x14ac:dyDescent="0.2">
      <c r="A10" s="8" t="str">
        <f>'7'!A9:D9</f>
        <v>Huron Consulting Services, LLC</v>
      </c>
      <c r="B10" s="9">
        <f>'7'!K9</f>
        <v>8</v>
      </c>
      <c r="C10" s="9">
        <f t="shared" si="0"/>
        <v>8</v>
      </c>
      <c r="D10" s="10">
        <f t="shared" si="1"/>
        <v>3</v>
      </c>
    </row>
    <row r="11" spans="1:4" x14ac:dyDescent="0.2">
      <c r="A11" s="8" t="str">
        <f>'7'!A10:D10</f>
        <v>InterRel Consulting</v>
      </c>
      <c r="B11" s="9">
        <f>'7'!K10</f>
        <v>16</v>
      </c>
      <c r="C11" s="9">
        <f t="shared" si="0"/>
        <v>16</v>
      </c>
      <c r="D11" s="10">
        <f t="shared" si="1"/>
        <v>1</v>
      </c>
    </row>
    <row r="12" spans="1:4" x14ac:dyDescent="0.2">
      <c r="A12" s="8" t="str">
        <f>'7'!A11:D11</f>
        <v>Principle Info-Tech</v>
      </c>
      <c r="B12" s="9">
        <f>'7'!K11</f>
        <v>8</v>
      </c>
      <c r="C12" s="9">
        <f t="shared" si="0"/>
        <v>8</v>
      </c>
      <c r="D12" s="10">
        <f t="shared" si="1"/>
        <v>3</v>
      </c>
    </row>
    <row r="13" spans="1:4" x14ac:dyDescent="0.2">
      <c r="A13" s="8" t="str">
        <f>'7'!A12:D12</f>
        <v>Sierra-Cedar</v>
      </c>
      <c r="B13" s="9">
        <f>'7'!K12</f>
        <v>8</v>
      </c>
      <c r="C13" s="9">
        <f t="shared" si="0"/>
        <v>8</v>
      </c>
      <c r="D13" s="10">
        <f t="shared" si="1"/>
        <v>3</v>
      </c>
    </row>
  </sheetData>
  <mergeCells count="2">
    <mergeCell ref="A2:D2"/>
    <mergeCell ref="A1:D1"/>
  </mergeCells>
  <pageMargins left="0.24" right="0.3" top="1" bottom="1" header="0.5" footer="0.5"/>
  <pageSetup scale="95"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1</vt:lpstr>
      <vt:lpstr>2</vt:lpstr>
      <vt:lpstr>3</vt:lpstr>
      <vt:lpstr>4</vt:lpstr>
      <vt:lpstr>5</vt:lpstr>
      <vt:lpstr>7</vt:lpstr>
      <vt:lpstr>6</vt:lpstr>
      <vt:lpstr>Technical</vt:lpstr>
      <vt:lpstr>Non-Technical</vt:lpstr>
      <vt:lpstr>Summary</vt:lpstr>
      <vt:lpstr>Evaluation Matrix</vt:lpstr>
    </vt:vector>
  </TitlesOfParts>
  <Company>University of Houston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Phan, Liz</cp:lastModifiedBy>
  <cp:lastPrinted>2013-06-21T21:40:12Z</cp:lastPrinted>
  <dcterms:created xsi:type="dcterms:W3CDTF">2013-06-21T21:38:22Z</dcterms:created>
  <dcterms:modified xsi:type="dcterms:W3CDTF">2017-07-06T14:27:51Z</dcterms:modified>
</cp:coreProperties>
</file>