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1340" windowHeight="8385" tabRatio="938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4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N9" i="14" l="1"/>
  <c r="O9" i="14" s="1"/>
  <c r="K9" i="14"/>
  <c r="H9" i="14"/>
  <c r="E9" i="14"/>
  <c r="B9" i="14"/>
  <c r="N8" i="14"/>
  <c r="O8" i="14" s="1"/>
  <c r="K8" i="14"/>
  <c r="H8" i="14"/>
  <c r="E8" i="14"/>
  <c r="B8" i="14"/>
  <c r="C3" i="14"/>
  <c r="E1" i="14"/>
  <c r="A2" i="7" l="1"/>
  <c r="I4" i="2" l="1"/>
  <c r="I5" i="2"/>
  <c r="I5" i="4" l="1"/>
  <c r="I4" i="4"/>
  <c r="B6" i="6" l="1"/>
  <c r="B5" i="6"/>
  <c r="I4" i="3" l="1"/>
  <c r="I5" i="3"/>
  <c r="A5" i="1" l="1"/>
  <c r="A6" i="1"/>
  <c r="I5" i="11"/>
  <c r="I4" i="11"/>
  <c r="I5" i="10"/>
  <c r="I4" i="10"/>
  <c r="I5" i="9"/>
  <c r="I4" i="9"/>
  <c r="I5" i="5"/>
  <c r="D6" i="1" s="1"/>
  <c r="I4" i="5"/>
  <c r="D5" i="1" s="1"/>
  <c r="C6" i="1"/>
  <c r="C5" i="1"/>
  <c r="H6" i="1" l="1"/>
  <c r="G6" i="1"/>
  <c r="F6" i="1"/>
  <c r="E6" i="1"/>
  <c r="H5" i="1"/>
  <c r="G5" i="1"/>
  <c r="F5" i="1"/>
  <c r="E5" i="1"/>
  <c r="B6" i="1"/>
  <c r="B5" i="1"/>
  <c r="I5" i="1" l="1"/>
  <c r="A2" i="6" l="1"/>
  <c r="H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6" i="6" l="1"/>
  <c r="D5" i="6"/>
  <c r="J6" i="7"/>
  <c r="J5" i="7"/>
  <c r="H6" i="7" l="1"/>
  <c r="H5" i="7"/>
  <c r="D6" i="7"/>
  <c r="D5" i="7"/>
  <c r="C6" i="7"/>
  <c r="C5" i="7"/>
  <c r="B6" i="7"/>
  <c r="B5" i="7"/>
  <c r="I5" i="7" l="1"/>
  <c r="K5" i="7" s="1"/>
  <c r="I6" i="7"/>
  <c r="I6" i="1"/>
  <c r="K6" i="7" l="1"/>
  <c r="L6" i="7" s="1"/>
  <c r="J6" i="1"/>
  <c r="J5" i="1"/>
  <c r="L5" i="7" l="1"/>
</calcChain>
</file>

<file path=xl/sharedStrings.xml><?xml version="1.0" encoding="utf-8"?>
<sst xmlns="http://schemas.openxmlformats.org/spreadsheetml/2006/main" count="126" uniqueCount="46">
  <si>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</si>
  <si>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</si>
  <si>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</si>
  <si>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</si>
  <si>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</si>
  <si>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</si>
  <si>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</si>
  <si>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</si>
  <si>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</si>
  <si>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</si>
  <si>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</si>
  <si>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</si>
  <si>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</si>
  <si>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</si>
  <si>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</si>
  <si>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</si>
  <si>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</si>
  <si>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</si>
  <si>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</si>
  <si>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</si>
  <si>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</si>
  <si>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TOTAL (Technical Only)</t>
  </si>
  <si>
    <t>Konica Minolta Business Solutions</t>
  </si>
  <si>
    <t>Ricoh USA</t>
  </si>
  <si>
    <t>Evaluator 7</t>
  </si>
  <si>
    <t>RESPONDENT EVALUATION MATRIX</t>
  </si>
  <si>
    <t>Evaluator Name:</t>
  </si>
  <si>
    <t xml:space="preserve">Criteria 1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</si>
  <si>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</si>
  <si>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</si>
  <si>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</si>
  <si>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</si>
  <si>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</si>
  <si>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</si>
  <si>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</si>
  <si>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</si>
  <si>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</si>
  <si>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</si>
  <si>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</si>
  <si>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</si>
  <si>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</si>
  <si>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t>RFP730-16151 In-Plant Printing</t>
  </si>
  <si>
    <t>Ability of the vendor’s proposal to meet the requirements of the institution’s solicitation document, so that any vendor proposal that is non-responsive to the criteria set forth in the solicitation document shall be rejected.</t>
  </si>
  <si>
    <t xml:space="preserve">Familiar with current In-Plant Printing Operations. </t>
  </si>
  <si>
    <t>Time required in completing thorough analysis of current In-Plant Operations and offering recommendations for improvement.</t>
  </si>
  <si>
    <r>
      <rPr>
        <b/>
        <sz val="11"/>
        <rFont val="Calibri"/>
        <family val="2"/>
        <scheme val="minor"/>
      </rPr>
      <t>Cost required completing thorough analysis of current in-Plant Operations and offering recommendations for improvement</t>
    </r>
    <r>
      <rPr>
        <b/>
        <sz val="11"/>
        <color rgb="FFFF0000"/>
        <rFont val="Calibri"/>
        <family val="2"/>
        <scheme val="minor"/>
      </rPr>
      <t>. **PLEASE NOTE THAT ONLY Evaluator 7 WILL EVALUATE CRITERIA 1 (PRICE) - EVERYONE ELSE PLEASE LEAVE BLANK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</si>
</sst>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44" fontId="21" fillId="0" borderId="0" applyFont="0" applyFill="0" applyBorder="0" applyAlignment="0" applyProtection="0"/>
    <xf numFmtId="0" fontId="21" fillId="0" borderId="0"/>
    <xf numFmtId="0" fontId="18" fillId="0" borderId="0"/>
    <xf numFmtId="0" fontId="18" fillId="0" borderId="0"/>
    <xf numFmtId="0" fontId="21" fillId="4" borderId="7" applyNumberFormat="0" applyFont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5" fillId="6" borderId="0" applyNumberFormat="0" applyBorder="0" applyAlignment="0" applyProtection="0"/>
    <xf numFmtId="0" fontId="26" fillId="23" borderId="8" applyNumberFormat="0" applyAlignment="0" applyProtection="0"/>
    <xf numFmtId="0" fontId="27" fillId="24" borderId="9" applyNumberFormat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0" borderId="8" applyNumberFormat="0" applyAlignment="0" applyProtection="0"/>
    <xf numFmtId="0" fontId="34" fillId="0" borderId="13" applyNumberFormat="0" applyFill="0" applyAlignment="0" applyProtection="0"/>
    <xf numFmtId="0" fontId="35" fillId="25" borderId="0" applyNumberFormat="0" applyBorder="0" applyAlignment="0" applyProtection="0"/>
    <xf numFmtId="0" fontId="22" fillId="4" borderId="7" applyNumberFormat="0" applyFont="0" applyAlignment="0" applyProtection="0"/>
    <xf numFmtId="0" fontId="36" fillId="23" borderId="14" applyNumberFormat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7" fillId="0" borderId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5" fillId="6" borderId="0" applyNumberFormat="0" applyBorder="0" applyAlignment="0" applyProtection="0"/>
    <xf numFmtId="0" fontId="26" fillId="23" borderId="8" applyNumberFormat="0" applyAlignment="0" applyProtection="0"/>
    <xf numFmtId="0" fontId="27" fillId="24" borderId="9" applyNumberFormat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0" borderId="8" applyNumberFormat="0" applyAlignment="0" applyProtection="0"/>
    <xf numFmtId="0" fontId="34" fillId="0" borderId="13" applyNumberFormat="0" applyFill="0" applyAlignment="0" applyProtection="0"/>
    <xf numFmtId="0" fontId="35" fillId="25" borderId="0" applyNumberFormat="0" applyBorder="0" applyAlignment="0" applyProtection="0"/>
    <xf numFmtId="0" fontId="36" fillId="23" borderId="14" applyNumberFormat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21" fillId="0" borderId="0"/>
    <xf numFmtId="0" fontId="21" fillId="4" borderId="7" applyNumberFormat="0" applyFont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33" fillId="10" borderId="20" applyNumberFormat="0" applyAlignment="0" applyProtection="0"/>
    <xf numFmtId="0" fontId="26" fillId="23" borderId="20" applyNumberFormat="0" applyAlignment="0" applyProtection="0"/>
    <xf numFmtId="0" fontId="21" fillId="4" borderId="17" applyNumberFormat="0" applyFont="0" applyAlignment="0" applyProtection="0"/>
    <xf numFmtId="0" fontId="36" fillId="23" borderId="18" applyNumberFormat="0" applyAlignment="0" applyProtection="0"/>
    <xf numFmtId="0" fontId="38" fillId="0" borderId="19" applyNumberFormat="0" applyFill="0" applyAlignment="0" applyProtection="0"/>
    <xf numFmtId="0" fontId="6" fillId="0" borderId="0"/>
    <xf numFmtId="0" fontId="33" fillId="10" borderId="20" applyNumberFormat="0" applyAlignment="0" applyProtection="0"/>
    <xf numFmtId="0" fontId="26" fillId="23" borderId="20" applyNumberFormat="0" applyAlignment="0" applyProtection="0"/>
    <xf numFmtId="0" fontId="21" fillId="4" borderId="17" applyNumberFormat="0" applyFont="0" applyAlignment="0" applyProtection="0"/>
    <xf numFmtId="0" fontId="36" fillId="23" borderId="18" applyNumberFormat="0" applyAlignment="0" applyProtection="0"/>
    <xf numFmtId="0" fontId="38" fillId="0" borderId="19" applyNumberFormat="0" applyFill="0" applyAlignment="0" applyProtection="0"/>
    <xf numFmtId="0" fontId="21" fillId="4" borderId="17" applyNumberFormat="0" applyFont="0" applyAlignment="0" applyProtection="0"/>
    <xf numFmtId="0" fontId="46" fillId="0" borderId="0" applyNumberFormat="0" applyFill="0" applyBorder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20" fillId="0" borderId="0" xfId="0" applyFont="1"/>
    <xf numFmtId="0" fontId="20" fillId="0" borderId="0" xfId="0" applyFont="1" applyBorder="1"/>
    <xf numFmtId="0" fontId="19" fillId="0" borderId="1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4" xfId="0" applyFont="1" applyFill="1" applyBorder="1" applyAlignment="1">
      <alignment horizontal="center"/>
    </xf>
    <xf numFmtId="4" fontId="20" fillId="0" borderId="5" xfId="0" applyNumberFormat="1" applyFont="1" applyBorder="1"/>
    <xf numFmtId="0" fontId="20" fillId="3" borderId="6" xfId="0" applyFont="1" applyFill="1" applyBorder="1" applyAlignment="1">
      <alignment horizontal="center"/>
    </xf>
    <xf numFmtId="0" fontId="40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9" fillId="0" borderId="0" xfId="0" applyFont="1" applyBorder="1" applyAlignment="1"/>
    <xf numFmtId="0" fontId="0" fillId="0" borderId="0" xfId="0" applyBorder="1"/>
    <xf numFmtId="0" fontId="19" fillId="0" borderId="0" xfId="0" applyFont="1" applyBorder="1" applyAlignment="1"/>
    <xf numFmtId="0" fontId="0" fillId="0" borderId="0" xfId="0" applyBorder="1"/>
    <xf numFmtId="0" fontId="19" fillId="0" borderId="0" xfId="0" applyFont="1" applyBorder="1" applyAlignment="1"/>
    <xf numFmtId="0" fontId="0" fillId="0" borderId="0" xfId="0" applyBorder="1"/>
    <xf numFmtId="0" fontId="19" fillId="0" borderId="0" xfId="0" applyFont="1" applyBorder="1" applyAlignment="1"/>
    <xf numFmtId="0" fontId="0" fillId="0" borderId="0" xfId="0"/>
    <xf numFmtId="0" fontId="40" fillId="0" borderId="2" xfId="0" applyFont="1" applyBorder="1" applyAlignment="1">
      <alignment horizontal="center" vertical="center" wrapText="1"/>
    </xf>
    <xf numFmtId="4" fontId="41" fillId="0" borderId="5" xfId="0" applyNumberFormat="1" applyFont="1" applyBorder="1"/>
    <xf numFmtId="0" fontId="43" fillId="0" borderId="16" xfId="4" applyFont="1" applyBorder="1" applyAlignment="1">
      <alignment horizontal="center"/>
    </xf>
    <xf numFmtId="0" fontId="44" fillId="0" borderId="16" xfId="4" applyFont="1" applyBorder="1" applyAlignment="1">
      <alignment horizontal="center"/>
    </xf>
    <xf numFmtId="0" fontId="42" fillId="3" borderId="16" xfId="4" applyFont="1" applyFill="1" applyBorder="1" applyAlignment="1">
      <alignment horizontal="center"/>
    </xf>
    <xf numFmtId="0" fontId="45" fillId="3" borderId="0" xfId="0" applyFont="1" applyFill="1"/>
    <xf numFmtId="0" fontId="45" fillId="0" borderId="21" xfId="0" applyFont="1" applyBorder="1"/>
    <xf numFmtId="0" fontId="45" fillId="0" borderId="21" xfId="0" applyFont="1" applyBorder="1"/>
    <xf numFmtId="0" fontId="45" fillId="0" borderId="21" xfId="0" applyFont="1" applyBorder="1"/>
    <xf numFmtId="0" fontId="45" fillId="0" borderId="21" xfId="0" applyFont="1" applyBorder="1"/>
    <xf numFmtId="0" fontId="45" fillId="0" borderId="21" xfId="0" applyFont="1" applyBorder="1"/>
    <xf numFmtId="0" fontId="45" fillId="0" borderId="21" xfId="0" applyFont="1" applyBorder="1"/>
    <xf numFmtId="0" fontId="45" fillId="0" borderId="22" xfId="0" applyFont="1" applyBorder="1"/>
    <xf numFmtId="0" fontId="19" fillId="0" borderId="0" xfId="0" applyFont="1" applyAlignment="1"/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21" fillId="0" borderId="32" xfId="88" applyFont="1" applyFill="1" applyBorder="1" applyAlignment="1">
      <alignment horizontal="center"/>
    </xf>
    <xf numFmtId="0" fontId="21" fillId="0" borderId="0" xfId="0" applyFont="1"/>
    <xf numFmtId="0" fontId="49" fillId="0" borderId="0" xfId="118" applyFont="1" applyAlignment="1">
      <alignment horizontal="center" vertical="center"/>
    </xf>
    <xf numFmtId="0" fontId="48" fillId="26" borderId="27" xfId="118" applyFont="1" applyFill="1" applyBorder="1" applyAlignment="1">
      <alignment horizontal="center" vertical="center"/>
    </xf>
    <xf numFmtId="0" fontId="42" fillId="0" borderId="0" xfId="118" applyFont="1" applyAlignment="1">
      <alignment horizontal="center"/>
    </xf>
    <xf numFmtId="0" fontId="44" fillId="26" borderId="28" xfId="118" applyFont="1" applyFill="1" applyBorder="1" applyAlignment="1">
      <alignment horizontal="center"/>
    </xf>
    <xf numFmtId="0" fontId="44" fillId="0" borderId="29" xfId="118" applyFont="1" applyFill="1" applyBorder="1" applyAlignment="1">
      <alignment horizontal="center"/>
    </xf>
    <xf numFmtId="0" fontId="44" fillId="26" borderId="30" xfId="118" applyFont="1" applyFill="1" applyBorder="1" applyAlignment="1">
      <alignment horizontal="center"/>
    </xf>
    <xf numFmtId="0" fontId="42" fillId="26" borderId="28" xfId="118" applyFont="1" applyFill="1" applyBorder="1" applyAlignment="1">
      <alignment horizontal="center"/>
    </xf>
    <xf numFmtId="0" fontId="42" fillId="0" borderId="29" xfId="118" applyFont="1" applyFill="1" applyBorder="1" applyAlignment="1">
      <alignment horizontal="center"/>
    </xf>
    <xf numFmtId="0" fontId="42" fillId="26" borderId="30" xfId="118" applyFont="1" applyFill="1" applyBorder="1" applyAlignment="1">
      <alignment horizontal="center"/>
    </xf>
    <xf numFmtId="0" fontId="51" fillId="26" borderId="31" xfId="118" applyFont="1" applyFill="1" applyBorder="1" applyAlignment="1">
      <alignment horizontal="center"/>
    </xf>
    <xf numFmtId="0" fontId="45" fillId="27" borderId="33" xfId="118" applyFont="1" applyFill="1" applyBorder="1" applyAlignment="1" applyProtection="1">
      <alignment horizontal="center"/>
      <protection locked="0"/>
    </xf>
    <xf numFmtId="0" fontId="45" fillId="0" borderId="22" xfId="118" applyFont="1" applyFill="1" applyBorder="1" applyAlignment="1">
      <alignment horizontal="center"/>
    </xf>
    <xf numFmtId="0" fontId="45" fillId="26" borderId="6" xfId="118" applyFont="1" applyFill="1" applyBorder="1" applyAlignment="1">
      <alignment horizontal="center"/>
    </xf>
    <xf numFmtId="0" fontId="51" fillId="0" borderId="22" xfId="118" applyFont="1" applyFill="1" applyBorder="1" applyAlignment="1">
      <alignment horizontal="center"/>
    </xf>
    <xf numFmtId="0" fontId="51" fillId="26" borderId="6" xfId="118" applyFont="1" applyFill="1" applyBorder="1" applyAlignment="1">
      <alignment horizontal="center"/>
    </xf>
    <xf numFmtId="0" fontId="51" fillId="26" borderId="22" xfId="118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center" vertical="center" wrapText="1"/>
    </xf>
    <xf numFmtId="0" fontId="42" fillId="0" borderId="16" xfId="4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0" fontId="53" fillId="0" borderId="22" xfId="0" applyFont="1" applyBorder="1" applyAlignment="1"/>
    <xf numFmtId="0" fontId="0" fillId="0" borderId="22" xfId="0" applyBorder="1" applyAlignment="1"/>
    <xf numFmtId="0" fontId="50" fillId="0" borderId="24" xfId="118" applyFont="1" applyFill="1" applyBorder="1" applyAlignment="1">
      <alignment horizontal="center" vertical="center" wrapText="1"/>
    </xf>
    <xf numFmtId="0" fontId="50" fillId="0" borderId="25" xfId="118" applyFont="1" applyFill="1" applyBorder="1" applyAlignment="1">
      <alignment horizontal="center" vertical="center" wrapText="1"/>
    </xf>
    <xf numFmtId="0" fontId="50" fillId="0" borderId="26" xfId="118" applyFont="1" applyFill="1" applyBorder="1" applyAlignment="1">
      <alignment horizontal="center" vertical="center" wrapText="1"/>
    </xf>
    <xf numFmtId="0" fontId="48" fillId="0" borderId="24" xfId="118" applyFont="1" applyFill="1" applyBorder="1" applyAlignment="1">
      <alignment horizontal="center" vertical="center" wrapText="1"/>
    </xf>
    <xf numFmtId="0" fontId="48" fillId="0" borderId="25" xfId="118" applyFont="1" applyFill="1" applyBorder="1" applyAlignment="1">
      <alignment horizontal="center" vertical="center" wrapText="1"/>
    </xf>
    <xf numFmtId="0" fontId="48" fillId="0" borderId="26" xfId="118" applyFont="1" applyFill="1" applyBorder="1" applyAlignment="1">
      <alignment horizontal="center" vertical="center" wrapText="1"/>
    </xf>
    <xf numFmtId="0" fontId="52" fillId="0" borderId="34" xfId="0" applyFont="1" applyBorder="1" applyAlignment="1">
      <alignment horizontal="center" vertical="top" wrapText="1"/>
    </xf>
    <xf numFmtId="0" fontId="52" fillId="0" borderId="29" xfId="0" applyFont="1" applyBorder="1" applyAlignment="1">
      <alignment horizontal="center" vertical="top" wrapText="1"/>
    </xf>
    <xf numFmtId="0" fontId="52" fillId="0" borderId="35" xfId="0" applyFont="1" applyBorder="1" applyAlignment="1">
      <alignment horizontal="center" vertical="top" wrapText="1"/>
    </xf>
    <xf numFmtId="0" fontId="52" fillId="0" borderId="36" xfId="0" applyFont="1" applyBorder="1" applyAlignment="1">
      <alignment horizontal="center" vertical="top" wrapText="1"/>
    </xf>
    <xf numFmtId="0" fontId="52" fillId="0" borderId="0" xfId="0" applyFont="1" applyBorder="1" applyAlignment="1">
      <alignment horizontal="center" vertical="top" wrapText="1"/>
    </xf>
    <xf numFmtId="0" fontId="52" fillId="0" borderId="37" xfId="0" applyFont="1" applyBorder="1" applyAlignment="1">
      <alignment horizontal="center" vertical="top" wrapText="1"/>
    </xf>
    <xf numFmtId="0" fontId="52" fillId="0" borderId="38" xfId="0" applyFont="1" applyBorder="1" applyAlignment="1">
      <alignment horizontal="center" vertical="top" wrapText="1"/>
    </xf>
    <xf numFmtId="0" fontId="52" fillId="0" borderId="16" xfId="0" applyFont="1" applyBorder="1" applyAlignment="1">
      <alignment horizontal="center" vertical="top" wrapText="1"/>
    </xf>
    <xf numFmtId="0" fontId="52" fillId="0" borderId="39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47" fillId="26" borderId="22" xfId="0" applyFont="1" applyFill="1" applyBorder="1" applyAlignment="1">
      <alignment horizontal="center"/>
    </xf>
    <xf numFmtId="0" fontId="48" fillId="0" borderId="23" xfId="0" applyFont="1" applyBorder="1" applyAlignment="1">
      <alignment horizontal="center"/>
    </xf>
  </cellXfs>
  <cellStyles count="11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17" xfId="117"/>
    <cellStyle name="Normal 4 18" xfId="11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151%20In-Plant%20Printing%20Operations/Evaluation%20Matrix%20RFP730-16151%20In-Plant%20Prin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RFP730-16151 In-Plant Printing </v>
          </cell>
        </row>
        <row r="13">
          <cell r="E13"/>
        </row>
      </sheetData>
      <sheetData sheetId="1">
        <row r="4">
          <cell r="A4" t="str">
            <v>Konica Minolta Business Solutions</v>
          </cell>
        </row>
        <row r="5">
          <cell r="A5" t="str">
            <v>Ricoh USA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G21" sqref="G21"/>
    </sheetView>
  </sheetViews>
  <sheetFormatPr defaultRowHeight="12.75" x14ac:dyDescent="0.2"/>
  <cols>
    <col min="7" max="8" width="9.140625" style="20"/>
  </cols>
  <sheetData>
    <row r="1" spans="1:12" ht="15.7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2" ht="15.75" x14ac:dyDescent="0.25">
      <c r="A2" s="13"/>
      <c r="B2" s="12"/>
      <c r="C2" s="56" t="s">
        <v>5</v>
      </c>
      <c r="D2" s="56"/>
      <c r="E2" s="56"/>
      <c r="F2" s="56"/>
      <c r="G2" s="56"/>
      <c r="H2" s="56"/>
      <c r="I2" s="12"/>
    </row>
    <row r="3" spans="1:12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12" x14ac:dyDescent="0.2">
      <c r="A4" s="58" t="s">
        <v>22</v>
      </c>
      <c r="B4" s="58"/>
      <c r="C4" s="58"/>
      <c r="D4" s="58"/>
      <c r="E4" s="33">
        <v>0</v>
      </c>
      <c r="F4" s="33">
        <v>4</v>
      </c>
      <c r="G4" s="33">
        <v>10</v>
      </c>
      <c r="H4" s="33">
        <v>4</v>
      </c>
      <c r="I4" s="26">
        <f>SUM(E4:H4)</f>
        <v>18</v>
      </c>
    </row>
    <row r="5" spans="1:12" x14ac:dyDescent="0.2">
      <c r="A5" s="58" t="s">
        <v>23</v>
      </c>
      <c r="B5" s="58"/>
      <c r="C5" s="58"/>
      <c r="D5" s="58"/>
      <c r="E5" s="33">
        <v>0</v>
      </c>
      <c r="F5" s="33">
        <v>4</v>
      </c>
      <c r="G5" s="33">
        <v>10</v>
      </c>
      <c r="H5" s="33">
        <v>4</v>
      </c>
      <c r="I5" s="26">
        <f>SUM(E5:H5)</f>
        <v>18</v>
      </c>
      <c r="L5" s="20"/>
    </row>
  </sheetData>
  <mergeCells count="5">
    <mergeCell ref="A1:I1"/>
    <mergeCell ref="C2:H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2" sqref="A2:L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6.25" customHeight="1" x14ac:dyDescent="0.2">
      <c r="A2" s="60" t="str">
        <f>Technical!A2</f>
        <v>RFP730-16151 In-Plant Printing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19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Konica Minolta Business Solutions</v>
      </c>
      <c r="B5" s="9">
        <f>Technical!B5</f>
        <v>18</v>
      </c>
      <c r="C5" s="9">
        <f>Technical!C5</f>
        <v>24</v>
      </c>
      <c r="D5" s="9">
        <f>Technical!D5</f>
        <v>18</v>
      </c>
      <c r="E5" s="9">
        <f>Technical!E5</f>
        <v>26</v>
      </c>
      <c r="F5" s="9">
        <f>Technical!F5</f>
        <v>18</v>
      </c>
      <c r="G5" s="9">
        <f>Technical!G5</f>
        <v>68</v>
      </c>
      <c r="H5" s="9">
        <f>Technical!H5</f>
        <v>76</v>
      </c>
      <c r="I5" s="9">
        <f>AVERAGE(B5:H5)</f>
        <v>35.428571428571431</v>
      </c>
      <c r="J5" s="22">
        <f>'Non-Technical'!C5</f>
        <v>10</v>
      </c>
      <c r="K5" s="9">
        <f>I5+J5</f>
        <v>45.428571428571431</v>
      </c>
      <c r="L5" s="10">
        <f>RANK(K5,$K$5:$K$6,0)</f>
        <v>2</v>
      </c>
    </row>
    <row r="6" spans="1:12" ht="16.5" customHeight="1" x14ac:dyDescent="0.2">
      <c r="A6" s="8" t="str">
        <f>'7'!A5:D5</f>
        <v>Ricoh USA</v>
      </c>
      <c r="B6" s="9">
        <f>Technical!B6</f>
        <v>18</v>
      </c>
      <c r="C6" s="9">
        <f>Technical!C6</f>
        <v>22</v>
      </c>
      <c r="D6" s="9">
        <f>Technical!D6</f>
        <v>18</v>
      </c>
      <c r="E6" s="9">
        <f>Technical!E6</f>
        <v>38</v>
      </c>
      <c r="F6" s="9">
        <f>Technical!F6</f>
        <v>18</v>
      </c>
      <c r="G6" s="9">
        <f>Technical!G6</f>
        <v>86</v>
      </c>
      <c r="H6" s="9">
        <f>Technical!H6</f>
        <v>90</v>
      </c>
      <c r="I6" s="9">
        <f>AVERAGE(B6:H6)</f>
        <v>41.428571428571431</v>
      </c>
      <c r="J6" s="22">
        <f>'Non-Technical'!C6</f>
        <v>8</v>
      </c>
      <c r="K6" s="9">
        <f>I6+J6</f>
        <v>49.428571428571431</v>
      </c>
      <c r="L6" s="10">
        <f>RANK(K6,$K$5:$K$6,0)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tabSelected="1" workbookViewId="0">
      <selection activeCell="C6" sqref="C6:E6"/>
    </sheetView>
  </sheetViews>
  <sheetFormatPr defaultRowHeight="12.75" x14ac:dyDescent="0.2"/>
  <cols>
    <col min="1" max="1" width="2" style="20" customWidth="1"/>
    <col min="2" max="2" width="30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6384" width="9.140625" style="20"/>
  </cols>
  <sheetData>
    <row r="1" spans="2:16" ht="15.75" x14ac:dyDescent="0.25">
      <c r="B1" s="78" t="s">
        <v>25</v>
      </c>
      <c r="C1" s="78"/>
      <c r="D1" s="78"/>
      <c r="E1" s="34" t="str">
        <f>[1]Cover!A6</f>
        <v xml:space="preserve">RFP730-16151 In-Plant Printing 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2:16" ht="15.75" customHeight="1" x14ac:dyDescent="0.25">
      <c r="C2" s="34"/>
      <c r="D2" s="34"/>
      <c r="E2" s="34"/>
      <c r="F2" s="34"/>
      <c r="G2" s="34"/>
    </row>
    <row r="3" spans="2:16" ht="15" customHeight="1" x14ac:dyDescent="0.2">
      <c r="B3" s="35" t="s">
        <v>26</v>
      </c>
      <c r="C3" s="79">
        <f>[1]Cover!E13</f>
        <v>0</v>
      </c>
      <c r="D3" s="79"/>
      <c r="E3" s="79"/>
      <c r="F3" s="79"/>
    </row>
    <row r="4" spans="2:16" ht="15" customHeight="1" x14ac:dyDescent="0.2">
      <c r="F4" s="1"/>
    </row>
    <row r="5" spans="2:16" ht="16.5" thickBot="1" x14ac:dyDescent="0.3">
      <c r="B5" s="1"/>
      <c r="C5" s="80" t="s">
        <v>27</v>
      </c>
      <c r="D5" s="80"/>
      <c r="E5" s="80"/>
      <c r="F5" s="80" t="s">
        <v>13</v>
      </c>
      <c r="G5" s="80"/>
      <c r="H5" s="80"/>
      <c r="I5" s="80" t="s">
        <v>14</v>
      </c>
      <c r="J5" s="80"/>
      <c r="K5" s="80"/>
      <c r="L5" s="80" t="s">
        <v>20</v>
      </c>
      <c r="M5" s="80"/>
      <c r="N5" s="80"/>
    </row>
    <row r="6" spans="2:16" s="36" customFormat="1" ht="142.5" customHeight="1" x14ac:dyDescent="0.2">
      <c r="B6" s="39"/>
      <c r="C6" s="63" t="s">
        <v>45</v>
      </c>
      <c r="D6" s="64"/>
      <c r="E6" s="65"/>
      <c r="F6" s="66" t="s">
        <v>42</v>
      </c>
      <c r="G6" s="67"/>
      <c r="H6" s="68"/>
      <c r="I6" s="66" t="s">
        <v>43</v>
      </c>
      <c r="J6" s="67"/>
      <c r="K6" s="68"/>
      <c r="L6" s="66" t="s">
        <v>44</v>
      </c>
      <c r="M6" s="67"/>
      <c r="N6" s="68"/>
      <c r="O6" s="40" t="s">
        <v>28</v>
      </c>
    </row>
    <row r="7" spans="2:16" x14ac:dyDescent="0.2">
      <c r="B7" s="41" t="s">
        <v>11</v>
      </c>
      <c r="C7" s="42" t="s">
        <v>29</v>
      </c>
      <c r="D7" s="43" t="s">
        <v>30</v>
      </c>
      <c r="E7" s="44" t="s">
        <v>31</v>
      </c>
      <c r="F7" s="45" t="s">
        <v>29</v>
      </c>
      <c r="G7" s="46" t="s">
        <v>30</v>
      </c>
      <c r="H7" s="47" t="s">
        <v>31</v>
      </c>
      <c r="I7" s="45" t="s">
        <v>29</v>
      </c>
      <c r="J7" s="46" t="s">
        <v>30</v>
      </c>
      <c r="K7" s="47" t="s">
        <v>31</v>
      </c>
      <c r="L7" s="42" t="s">
        <v>29</v>
      </c>
      <c r="M7" s="43" t="s">
        <v>30</v>
      </c>
      <c r="N7" s="44" t="s">
        <v>31</v>
      </c>
      <c r="O7" s="48"/>
    </row>
    <row r="8" spans="2:16" x14ac:dyDescent="0.2">
      <c r="B8" s="37" t="str">
        <f>'[1]RFP Submittal'!A4</f>
        <v>Konica Minolta Business Solutions</v>
      </c>
      <c r="C8" s="49"/>
      <c r="D8" s="50">
        <v>2</v>
      </c>
      <c r="E8" s="51">
        <f>C8*D8</f>
        <v>0</v>
      </c>
      <c r="F8" s="49"/>
      <c r="G8" s="52">
        <v>4</v>
      </c>
      <c r="H8" s="53">
        <f>F8*G8</f>
        <v>0</v>
      </c>
      <c r="I8" s="49"/>
      <c r="J8" s="52">
        <v>10</v>
      </c>
      <c r="K8" s="53">
        <f>I8*J8</f>
        <v>0</v>
      </c>
      <c r="L8" s="49"/>
      <c r="M8" s="50">
        <v>4</v>
      </c>
      <c r="N8" s="51">
        <f>L8*M8</f>
        <v>0</v>
      </c>
      <c r="O8" s="54">
        <f>N8+K8+H8+E8</f>
        <v>0</v>
      </c>
    </row>
    <row r="9" spans="2:16" x14ac:dyDescent="0.2">
      <c r="B9" s="37" t="str">
        <f>'[1]RFP Submittal'!A5</f>
        <v>Ricoh USA</v>
      </c>
      <c r="C9" s="49"/>
      <c r="D9" s="50">
        <v>2</v>
      </c>
      <c r="E9" s="51">
        <f t="shared" ref="E9" si="0">C9*D9</f>
        <v>0</v>
      </c>
      <c r="F9" s="49"/>
      <c r="G9" s="52">
        <v>4</v>
      </c>
      <c r="H9" s="53">
        <f t="shared" ref="H9" si="1">F9*G9</f>
        <v>0</v>
      </c>
      <c r="I9" s="49"/>
      <c r="J9" s="52">
        <v>10</v>
      </c>
      <c r="K9" s="53">
        <f t="shared" ref="K9" si="2">I9*J9</f>
        <v>0</v>
      </c>
      <c r="L9" s="49"/>
      <c r="M9" s="50">
        <v>4</v>
      </c>
      <c r="N9" s="51">
        <f t="shared" ref="N9" si="3">L9*M9</f>
        <v>0</v>
      </c>
      <c r="O9" s="54">
        <f>N9+K9+H9+E9</f>
        <v>0</v>
      </c>
    </row>
    <row r="10" spans="2:16" x14ac:dyDescent="0.2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2:16" x14ac:dyDescent="0.2">
      <c r="B11" s="69" t="s">
        <v>32</v>
      </c>
      <c r="C11" s="70"/>
      <c r="D11" s="70"/>
      <c r="E11" s="71"/>
      <c r="F11" s="38"/>
      <c r="G11" s="38" t="s">
        <v>33</v>
      </c>
      <c r="H11" s="38"/>
      <c r="I11" s="38"/>
      <c r="J11" s="38"/>
      <c r="K11" s="38"/>
      <c r="L11" s="38"/>
      <c r="M11" s="38"/>
      <c r="N11" s="38"/>
      <c r="O11" s="38"/>
    </row>
    <row r="12" spans="2:16" x14ac:dyDescent="0.2">
      <c r="B12" s="72"/>
      <c r="C12" s="73"/>
      <c r="D12" s="73"/>
      <c r="E12" s="74"/>
      <c r="F12" s="38"/>
      <c r="G12" s="38" t="s">
        <v>34</v>
      </c>
      <c r="H12" s="38"/>
      <c r="I12" s="38"/>
      <c r="J12" s="38"/>
      <c r="K12" s="38"/>
      <c r="L12" s="38"/>
      <c r="M12" s="38"/>
      <c r="N12" s="38"/>
      <c r="O12" s="38"/>
    </row>
    <row r="13" spans="2:16" x14ac:dyDescent="0.2">
      <c r="B13" s="72"/>
      <c r="C13" s="73"/>
      <c r="D13" s="73"/>
      <c r="E13" s="74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2:16" x14ac:dyDescent="0.2">
      <c r="B14" s="75"/>
      <c r="C14" s="76"/>
      <c r="D14" s="76"/>
      <c r="E14" s="77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6" spans="2:16" x14ac:dyDescent="0.2">
      <c r="B16" s="61" t="s">
        <v>35</v>
      </c>
      <c r="C16" s="62"/>
      <c r="D16" s="62"/>
      <c r="E16" s="62"/>
    </row>
    <row r="17" spans="2:5" x14ac:dyDescent="0.2">
      <c r="B17" s="61" t="s">
        <v>36</v>
      </c>
      <c r="C17" s="62"/>
      <c r="D17" s="62"/>
      <c r="E17" s="62"/>
    </row>
    <row r="18" spans="2:5" x14ac:dyDescent="0.2">
      <c r="B18" s="61" t="s">
        <v>37</v>
      </c>
      <c r="C18" s="62"/>
      <c r="D18" s="62"/>
      <c r="E18" s="62"/>
    </row>
    <row r="19" spans="2:5" x14ac:dyDescent="0.2">
      <c r="B19" s="61" t="s">
        <v>38</v>
      </c>
      <c r="C19" s="62"/>
      <c r="D19" s="62"/>
      <c r="E19" s="62"/>
    </row>
    <row r="20" spans="2:5" x14ac:dyDescent="0.2">
      <c r="B20" s="61" t="s">
        <v>39</v>
      </c>
      <c r="C20" s="62"/>
      <c r="D20" s="62"/>
      <c r="E20" s="62"/>
    </row>
    <row r="21" spans="2:5" x14ac:dyDescent="0.2">
      <c r="B21" s="61" t="s">
        <v>40</v>
      </c>
      <c r="C21" s="62"/>
      <c r="D21" s="62"/>
      <c r="E21" s="62"/>
    </row>
  </sheetData>
  <mergeCells count="17">
    <mergeCell ref="B17:E17"/>
    <mergeCell ref="B18:E18"/>
    <mergeCell ref="B19:E19"/>
    <mergeCell ref="B20:E20"/>
    <mergeCell ref="B21:E21"/>
    <mergeCell ref="C6:E6"/>
    <mergeCell ref="F6:H6"/>
    <mergeCell ref="I6:K6"/>
    <mergeCell ref="L6:N6"/>
    <mergeCell ref="B11:E14"/>
    <mergeCell ref="B16:E1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29" sqref="E29"/>
    </sheetView>
  </sheetViews>
  <sheetFormatPr defaultRowHeight="12.75" x14ac:dyDescent="0.2"/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3"/>
      <c r="B2" s="12"/>
      <c r="C2" s="56" t="s">
        <v>6</v>
      </c>
      <c r="D2" s="56"/>
      <c r="E2" s="56"/>
      <c r="F2" s="56"/>
      <c r="G2" s="56"/>
      <c r="H2" s="12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58" t="s">
        <v>22</v>
      </c>
      <c r="B4" s="58"/>
      <c r="C4" s="58"/>
      <c r="D4" s="58"/>
      <c r="E4" s="28">
        <v>0</v>
      </c>
      <c r="F4" s="28">
        <v>4</v>
      </c>
      <c r="G4" s="28">
        <v>10</v>
      </c>
      <c r="H4" s="28">
        <v>10</v>
      </c>
      <c r="I4" s="26">
        <f>SUM(E4:H4)</f>
        <v>24</v>
      </c>
    </row>
    <row r="5" spans="1:9" x14ac:dyDescent="0.2">
      <c r="A5" s="58" t="s">
        <v>23</v>
      </c>
      <c r="B5" s="58"/>
      <c r="C5" s="58"/>
      <c r="D5" s="58"/>
      <c r="E5" s="28">
        <v>0</v>
      </c>
      <c r="F5" s="28">
        <v>4</v>
      </c>
      <c r="G5" s="28">
        <v>10</v>
      </c>
      <c r="H5" s="28">
        <v>8</v>
      </c>
      <c r="I5" s="26">
        <f>SUM(E5:H5)</f>
        <v>22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3"/>
      <c r="B2" s="12"/>
      <c r="C2" s="56" t="s">
        <v>7</v>
      </c>
      <c r="D2" s="56"/>
      <c r="E2" s="56"/>
      <c r="F2" s="56"/>
      <c r="G2" s="56"/>
      <c r="H2" s="12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58" t="s">
        <v>22</v>
      </c>
      <c r="B4" s="58"/>
      <c r="C4" s="58"/>
      <c r="D4" s="58"/>
      <c r="E4" s="29">
        <v>0</v>
      </c>
      <c r="F4" s="29">
        <v>4</v>
      </c>
      <c r="G4" s="29">
        <v>10</v>
      </c>
      <c r="H4" s="29">
        <v>4</v>
      </c>
      <c r="I4" s="26">
        <f>SUM(E4:H4)</f>
        <v>18</v>
      </c>
    </row>
    <row r="5" spans="1:9" x14ac:dyDescent="0.2">
      <c r="A5" s="58" t="s">
        <v>23</v>
      </c>
      <c r="B5" s="58"/>
      <c r="C5" s="58"/>
      <c r="D5" s="58"/>
      <c r="E5" s="29">
        <v>0</v>
      </c>
      <c r="F5" s="29">
        <v>4</v>
      </c>
      <c r="G5" s="29">
        <v>10</v>
      </c>
      <c r="H5" s="29">
        <v>4</v>
      </c>
      <c r="I5" s="26">
        <f>SUM(E5:H5)</f>
        <v>18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5"/>
      <c r="B2" s="14"/>
      <c r="C2" s="56" t="s">
        <v>8</v>
      </c>
      <c r="D2" s="56"/>
      <c r="E2" s="56"/>
      <c r="F2" s="56"/>
      <c r="G2" s="56"/>
      <c r="H2" s="14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58" t="s">
        <v>22</v>
      </c>
      <c r="B4" s="58"/>
      <c r="C4" s="58"/>
      <c r="D4" s="58"/>
      <c r="E4" s="30">
        <v>0</v>
      </c>
      <c r="F4" s="30">
        <v>8</v>
      </c>
      <c r="G4" s="30">
        <v>10</v>
      </c>
      <c r="H4" s="30">
        <v>8</v>
      </c>
      <c r="I4" s="26">
        <f>SUM(E4:H4)</f>
        <v>26</v>
      </c>
    </row>
    <row r="5" spans="1:9" x14ac:dyDescent="0.2">
      <c r="A5" s="58" t="s">
        <v>23</v>
      </c>
      <c r="B5" s="58"/>
      <c r="C5" s="58"/>
      <c r="D5" s="58"/>
      <c r="E5" s="30">
        <v>0</v>
      </c>
      <c r="F5" s="30">
        <v>4</v>
      </c>
      <c r="G5" s="30">
        <v>30</v>
      </c>
      <c r="H5" s="30">
        <v>4</v>
      </c>
      <c r="I5" s="26">
        <f>SUM(E5:H5)</f>
        <v>38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31" sqref="G31"/>
    </sheetView>
  </sheetViews>
  <sheetFormatPr defaultRowHeight="12.75" x14ac:dyDescent="0.2"/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7"/>
      <c r="B2" s="16"/>
      <c r="C2" s="56" t="s">
        <v>9</v>
      </c>
      <c r="D2" s="56"/>
      <c r="E2" s="56"/>
      <c r="F2" s="56"/>
      <c r="G2" s="56"/>
      <c r="H2" s="16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58" t="s">
        <v>22</v>
      </c>
      <c r="B4" s="58"/>
      <c r="C4" s="58"/>
      <c r="D4" s="58"/>
      <c r="E4" s="31">
        <v>0</v>
      </c>
      <c r="F4" s="31">
        <v>4</v>
      </c>
      <c r="G4" s="31">
        <v>10</v>
      </c>
      <c r="H4" s="31">
        <v>4</v>
      </c>
      <c r="I4" s="26">
        <f>SUM(E4:H4)</f>
        <v>18</v>
      </c>
    </row>
    <row r="5" spans="1:9" x14ac:dyDescent="0.2">
      <c r="A5" s="58" t="s">
        <v>23</v>
      </c>
      <c r="B5" s="58"/>
      <c r="C5" s="58"/>
      <c r="D5" s="58"/>
      <c r="E5" s="31">
        <v>0</v>
      </c>
      <c r="F5" s="31">
        <v>4</v>
      </c>
      <c r="G5" s="31">
        <v>10</v>
      </c>
      <c r="H5" s="31">
        <v>4</v>
      </c>
      <c r="I5" s="26">
        <f>SUM(E5:H5)</f>
        <v>18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44" sqref="E44"/>
    </sheetView>
  </sheetViews>
  <sheetFormatPr defaultRowHeight="12.75" x14ac:dyDescent="0.2"/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9"/>
      <c r="B2" s="18"/>
      <c r="C2" s="56" t="s">
        <v>10</v>
      </c>
      <c r="D2" s="56"/>
      <c r="E2" s="56"/>
      <c r="F2" s="56"/>
      <c r="G2" s="56"/>
      <c r="H2" s="18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58" t="s">
        <v>22</v>
      </c>
      <c r="B4" s="58"/>
      <c r="C4" s="58"/>
      <c r="D4" s="58"/>
      <c r="E4" s="32">
        <v>0</v>
      </c>
      <c r="F4" s="32">
        <v>12</v>
      </c>
      <c r="G4" s="32">
        <v>40</v>
      </c>
      <c r="H4" s="32">
        <v>16</v>
      </c>
      <c r="I4" s="26">
        <f>SUM(E4:H4)</f>
        <v>68</v>
      </c>
    </row>
    <row r="5" spans="1:9" x14ac:dyDescent="0.2">
      <c r="A5" s="58" t="s">
        <v>23</v>
      </c>
      <c r="B5" s="58"/>
      <c r="C5" s="58"/>
      <c r="D5" s="58"/>
      <c r="E5" s="32">
        <v>0</v>
      </c>
      <c r="F5" s="32">
        <v>20</v>
      </c>
      <c r="G5" s="32">
        <v>50</v>
      </c>
      <c r="H5" s="32">
        <v>16</v>
      </c>
      <c r="I5" s="26">
        <f>SUM(E5:H5)</f>
        <v>86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workbookViewId="0">
      <selection activeCell="C2" sqref="C2:G2"/>
    </sheetView>
  </sheetViews>
  <sheetFormatPr defaultRowHeight="12.75" x14ac:dyDescent="0.2"/>
  <cols>
    <col min="9" max="9" width="18.85546875" bestFit="1" customWidth="1"/>
  </cols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3"/>
      <c r="B2" s="12"/>
      <c r="C2" s="56" t="s">
        <v>24</v>
      </c>
      <c r="D2" s="56"/>
      <c r="E2" s="56"/>
      <c r="F2" s="56"/>
      <c r="G2" s="56"/>
      <c r="H2" s="12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21</v>
      </c>
    </row>
    <row r="4" spans="1:9" x14ac:dyDescent="0.2">
      <c r="A4" s="58" t="s">
        <v>22</v>
      </c>
      <c r="B4" s="58"/>
      <c r="C4" s="58"/>
      <c r="D4" s="58"/>
      <c r="E4" s="27">
        <v>10</v>
      </c>
      <c r="F4" s="27">
        <v>16</v>
      </c>
      <c r="G4" s="27">
        <v>40</v>
      </c>
      <c r="H4" s="27">
        <v>20</v>
      </c>
      <c r="I4" s="26">
        <f>SUM(F4:H4)</f>
        <v>76</v>
      </c>
    </row>
    <row r="5" spans="1:9" x14ac:dyDescent="0.2">
      <c r="A5" s="58" t="s">
        <v>23</v>
      </c>
      <c r="B5" s="58"/>
      <c r="C5" s="58"/>
      <c r="D5" s="58"/>
      <c r="E5" s="27">
        <v>8</v>
      </c>
      <c r="F5" s="27">
        <v>20</v>
      </c>
      <c r="G5" s="27">
        <v>50</v>
      </c>
      <c r="H5" s="27">
        <v>20</v>
      </c>
      <c r="I5" s="26">
        <f>SUM(F5:H5)</f>
        <v>90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  <ignoredErrors>
    <ignoredError sqref="I4:I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F11" sqref="F11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6.25" customHeight="1" x14ac:dyDescent="0.2">
      <c r="A2" s="60" t="s">
        <v>41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24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Konica Minolta Business Solutions</v>
      </c>
      <c r="B5" s="9">
        <f>'1'!I4</f>
        <v>18</v>
      </c>
      <c r="C5" s="9">
        <f>'2'!I4</f>
        <v>24</v>
      </c>
      <c r="D5" s="9">
        <f>'3'!I4</f>
        <v>18</v>
      </c>
      <c r="E5" s="9">
        <f>'4'!I4</f>
        <v>26</v>
      </c>
      <c r="F5" s="9">
        <f>'5'!I4</f>
        <v>18</v>
      </c>
      <c r="G5" s="9">
        <f>'6'!I4</f>
        <v>68</v>
      </c>
      <c r="H5" s="9">
        <f>'7'!I4</f>
        <v>76</v>
      </c>
      <c r="I5" s="9">
        <f>AVERAGE(B5:H5)</f>
        <v>35.428571428571431</v>
      </c>
      <c r="J5" s="10">
        <f>RANK(I5,$I$5:$I$6,0)</f>
        <v>2</v>
      </c>
    </row>
    <row r="6" spans="1:12" ht="16.5" customHeight="1" x14ac:dyDescent="0.2">
      <c r="A6" s="8" t="str">
        <f>'7'!A5:D5</f>
        <v>Ricoh USA</v>
      </c>
      <c r="B6" s="9">
        <f>'1'!I5</f>
        <v>18</v>
      </c>
      <c r="C6" s="9">
        <f>'2'!I5</f>
        <v>22</v>
      </c>
      <c r="D6" s="9">
        <f>'3'!I5</f>
        <v>18</v>
      </c>
      <c r="E6" s="9">
        <f>'4'!I5</f>
        <v>38</v>
      </c>
      <c r="F6" s="9">
        <f>'5'!I5</f>
        <v>18</v>
      </c>
      <c r="G6" s="9">
        <f>'6'!I5</f>
        <v>86</v>
      </c>
      <c r="H6" s="9">
        <f>'7'!I5</f>
        <v>90</v>
      </c>
      <c r="I6" s="9">
        <f>AVERAGE(B6:H6)</f>
        <v>41.428571428571431</v>
      </c>
      <c r="J6" s="10">
        <f>RANK(I6,$I$5:$I$6,0)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A2" sqref="A2:D2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59" t="s">
        <v>17</v>
      </c>
      <c r="B1" s="59"/>
      <c r="C1" s="59"/>
      <c r="D1" s="59"/>
    </row>
    <row r="2" spans="1:4" ht="48.75" customHeight="1" x14ac:dyDescent="0.2">
      <c r="A2" s="60" t="str">
        <f>Technical!A2</f>
        <v>RFP730-16151 In-Plant Printing</v>
      </c>
      <c r="B2" s="60"/>
      <c r="C2" s="60"/>
      <c r="D2" s="60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24</v>
      </c>
      <c r="C4" s="5" t="s">
        <v>18</v>
      </c>
      <c r="D4" s="6" t="s">
        <v>4</v>
      </c>
    </row>
    <row r="5" spans="1:4" ht="16.5" customHeight="1" x14ac:dyDescent="0.2">
      <c r="A5" s="8" t="str">
        <f>'7'!A4:D4</f>
        <v>Konica Minolta Business Solutions</v>
      </c>
      <c r="B5" s="9">
        <f>'7'!E4</f>
        <v>10</v>
      </c>
      <c r="C5" s="9">
        <f>AVERAGE(B5)</f>
        <v>10</v>
      </c>
      <c r="D5" s="10">
        <f>RANK(C5,$C$5:$C$6,0)</f>
        <v>1</v>
      </c>
    </row>
    <row r="6" spans="1:4" ht="16.5" customHeight="1" x14ac:dyDescent="0.2">
      <c r="A6" s="8" t="str">
        <f>'7'!A5:D5</f>
        <v>Ricoh USA</v>
      </c>
      <c r="B6" s="9">
        <f>'7'!E5</f>
        <v>8</v>
      </c>
      <c r="C6" s="9">
        <f t="shared" ref="C6" si="0">AVERAGE(B6)</f>
        <v>8</v>
      </c>
      <c r="D6" s="10">
        <f>RANK(C6,$C$5:$C$6,0)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2017-07-18T14:30:38Z</dcterms:modified>
</cp:coreProperties>
</file>