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0" yWindow="270" windowWidth="19080" windowHeight="7230" tabRatio="814" firstSheet="2" activeTab="12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6" r:id="rId7"/>
    <sheet name="7" sheetId="29" r:id="rId8"/>
    <sheet name="8" sheetId="31" r:id="rId9"/>
    <sheet name="Technical Summary" sheetId="4" r:id="rId10"/>
    <sheet name="Pricing Score Calculation" sheetId="27" r:id="rId11"/>
    <sheet name="Summary" sheetId="28" r:id="rId12"/>
    <sheet name="Evaluation" sheetId="33" r:id="rId13"/>
  </sheets>
  <externalReferences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3" l="1"/>
  <c r="H24" i="33"/>
  <c r="H23" i="33"/>
  <c r="H22" i="33"/>
  <c r="H21" i="33"/>
  <c r="H20" i="33"/>
  <c r="H26" i="33" s="1"/>
  <c r="B6" i="33"/>
  <c r="A2" i="33"/>
  <c r="H4" i="28" l="1"/>
  <c r="I4" i="28"/>
  <c r="I5" i="31"/>
  <c r="I5" i="28" s="1"/>
  <c r="A2" i="31"/>
  <c r="A5" i="4"/>
  <c r="A5" i="28"/>
  <c r="A2" i="28"/>
  <c r="B4" i="27"/>
  <c r="A2" i="4"/>
  <c r="A2" i="29"/>
  <c r="A2" i="26"/>
  <c r="A2" i="24"/>
  <c r="A2" i="23"/>
  <c r="A2" i="22"/>
  <c r="A2" i="21"/>
  <c r="A2" i="20"/>
  <c r="B19" i="27"/>
  <c r="B15" i="27"/>
  <c r="A5" i="22"/>
  <c r="A5" i="23"/>
  <c r="A5" i="24"/>
  <c r="A5" i="29"/>
  <c r="A5" i="21"/>
  <c r="A5" i="20"/>
  <c r="A5" i="31"/>
  <c r="A5" i="26" l="1"/>
  <c r="C7" i="27"/>
  <c r="H5" i="31"/>
  <c r="I5" i="4" s="1"/>
  <c r="C15" i="27" l="1"/>
  <c r="I5" i="21" l="1"/>
  <c r="I5" i="20"/>
  <c r="I5" i="29"/>
  <c r="H5" i="28" s="1"/>
  <c r="H5" i="29"/>
  <c r="H5" i="4" s="1"/>
  <c r="I5" i="26"/>
  <c r="G5" i="28" s="1"/>
  <c r="H5" i="26"/>
  <c r="G5" i="4" s="1"/>
  <c r="I5" i="24"/>
  <c r="F5" i="28" s="1"/>
  <c r="H5" i="24"/>
  <c r="F5" i="4" s="1"/>
  <c r="I5" i="23"/>
  <c r="E5" i="28" s="1"/>
  <c r="H5" i="23"/>
  <c r="E5" i="4" s="1"/>
  <c r="I5" i="22"/>
  <c r="D5" i="28" s="1"/>
  <c r="H5" i="22"/>
  <c r="D5" i="4" s="1"/>
  <c r="H5" i="21"/>
  <c r="C5" i="4" s="1"/>
  <c r="H5" i="20" l="1"/>
  <c r="B5" i="4" s="1"/>
  <c r="J5" i="4" s="1"/>
  <c r="C19" i="27" l="1"/>
  <c r="C9" i="27" l="1"/>
  <c r="K5" i="4" l="1"/>
  <c r="C4" i="28" l="1"/>
  <c r="D4" i="28"/>
  <c r="E4" i="28"/>
  <c r="F4" i="28"/>
  <c r="G4" i="28"/>
  <c r="B4" i="28"/>
  <c r="C5" i="28" l="1"/>
  <c r="B5" i="28"/>
  <c r="J5" i="28" s="1"/>
  <c r="K5" i="28" l="1"/>
</calcChain>
</file>

<file path=xl/sharedStrings.xml><?xml version="1.0" encoding="utf-8"?>
<sst xmlns="http://schemas.openxmlformats.org/spreadsheetml/2006/main" count="132" uniqueCount="55">
  <si>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</si>
  <si>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</si>
  <si>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</si>
  <si>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</si>
  <si>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</si>
  <si>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</si>
  <si>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</si>
  <si>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</si>
  <si>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Total</t>
  </si>
  <si>
    <t>Company</t>
  </si>
  <si>
    <t>Scoring</t>
  </si>
  <si>
    <r>
      <t xml:space="preserve">Total
</t>
    </r>
    <r>
      <rPr>
        <b/>
        <sz val="8"/>
        <rFont val="Arial"/>
        <family val="2"/>
      </rPr>
      <t>(technical)</t>
    </r>
  </si>
  <si>
    <t>Best Priced</t>
  </si>
  <si>
    <t>Lump Sum Price</t>
  </si>
  <si>
    <t>Difference</t>
  </si>
  <si>
    <t>Criterion #4</t>
  </si>
  <si>
    <t>Criterion #5</t>
  </si>
  <si>
    <t>Criterion #6</t>
  </si>
  <si>
    <t>Prepared by: Tim Henry 3/8/16</t>
  </si>
  <si>
    <t>Checked by:  Hasan Jamil  3/8/16</t>
  </si>
  <si>
    <t>RFP730-17002 Cougar Village 1 Facade Repairs</t>
  </si>
  <si>
    <t>F.W. Walton, Inc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</si>
  <si>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</si>
  <si>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</si>
  <si>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</si>
  <si>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</si>
  <si>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</si>
  <si>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</si>
  <si>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</si>
  <si>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</si>
  <si>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</si>
  <si>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</si>
  <si>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</si>
  <si>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</si>
  <si>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</si>
  <si>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</si>
  <si>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</si>
  <si>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</si>
  <si>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</si>
  <si>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</si>
  <si>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</si>
  <si>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</si>
  <si>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</si>
  <si>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</si>
  <si>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</si>
  <si>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</si>
  <si>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DO NOT EVALUATE CRITERIA 1.  PURCHASING WILL EVALUATE.</t>
  </si>
  <si>
    <t>2. Respondent’s qualifications and experience with a focus on façade and roof repairs with short durations completed for the University of Houston System (including any component university) or other institutions of higher education.  (Section 4.43).</t>
  </si>
  <si>
    <t>3. Respondent’s qualifications and experience of Proposed Construction Team (Section 4.4)</t>
  </si>
  <si>
    <t>4. Respondent’s construction and execution plan (Section 4.5)</t>
  </si>
  <si>
    <t xml:space="preserve">5. Respondent’s project planning and scheduling. Provide a schedule showing your ability to mobilize and complete this project on time. (Section 4.6) 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</si>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</sst>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9" applyNumberFormat="0" applyAlignment="0" applyProtection="0"/>
    <xf numFmtId="0" fontId="12" fillId="25" borderId="10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9" applyNumberFormat="0" applyAlignment="0" applyProtection="0"/>
    <xf numFmtId="0" fontId="19" fillId="0" borderId="14" applyNumberFormat="0" applyFill="0" applyAlignment="0" applyProtection="0"/>
    <xf numFmtId="0" fontId="20" fillId="26" borderId="0" applyNumberFormat="0" applyBorder="0" applyAlignment="0" applyProtection="0"/>
    <xf numFmtId="0" fontId="7" fillId="27" borderId="15" applyNumberFormat="0" applyFont="0" applyAlignment="0" applyProtection="0"/>
    <xf numFmtId="0" fontId="21" fillId="24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5" applyNumberFormat="0" applyFont="0" applyAlignment="0" applyProtection="0"/>
    <xf numFmtId="44" fontId="7" fillId="0" borderId="0" applyFont="0" applyFill="0" applyBorder="0" applyAlignment="0" applyProtection="0"/>
    <xf numFmtId="0" fontId="6" fillId="27" borderId="15" applyNumberFormat="0" applyFont="0" applyAlignment="0" applyProtection="0"/>
    <xf numFmtId="0" fontId="7" fillId="0" borderId="0"/>
    <xf numFmtId="0" fontId="6" fillId="0" borderId="0"/>
  </cellStyleXfs>
  <cellXfs count="1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2" borderId="6" xfId="0" applyFont="1" applyFill="1" applyBorder="1"/>
    <xf numFmtId="0" fontId="3" fillId="5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7" fillId="0" borderId="0" xfId="45"/>
    <xf numFmtId="0" fontId="5" fillId="0" borderId="5" xfId="45" applyFont="1" applyBorder="1" applyAlignment="1">
      <alignment horizontal="left"/>
    </xf>
    <xf numFmtId="0" fontId="3" fillId="5" borderId="22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2" fontId="2" fillId="0" borderId="23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0" fontId="2" fillId="2" borderId="3" xfId="0" applyFont="1" applyFill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5" fillId="0" borderId="0" xfId="0" applyFont="1"/>
    <xf numFmtId="0" fontId="3" fillId="0" borderId="21" xfId="0" applyFont="1" applyBorder="1" applyAlignment="1">
      <alignment horizontal="center" vertical="center" wrapText="1"/>
    </xf>
    <xf numFmtId="0" fontId="4" fillId="28" borderId="0" xfId="0" applyFont="1" applyFill="1"/>
    <xf numFmtId="0" fontId="2" fillId="0" borderId="5" xfId="0" applyFont="1" applyBorder="1"/>
    <xf numFmtId="0" fontId="28" fillId="0" borderId="0" xfId="0" applyFont="1" applyFill="1"/>
    <xf numFmtId="0" fontId="27" fillId="0" borderId="0" xfId="0" applyFont="1"/>
    <xf numFmtId="0" fontId="29" fillId="0" borderId="20" xfId="0" applyFont="1" applyBorder="1" applyAlignment="1">
      <alignment horizontal="center" vertical="center" textRotation="90"/>
    </xf>
    <xf numFmtId="2" fontId="2" fillId="0" borderId="26" xfId="0" applyNumberFormat="1" applyFont="1" applyBorder="1"/>
    <xf numFmtId="0" fontId="30" fillId="0" borderId="0" xfId="45" applyFont="1" applyAlignment="1">
      <alignment horizontal="center"/>
    </xf>
    <xf numFmtId="0" fontId="3" fillId="29" borderId="5" xfId="45" applyFont="1" applyFill="1" applyBorder="1" applyAlignment="1">
      <alignment horizontal="left"/>
    </xf>
    <xf numFmtId="0" fontId="3" fillId="29" borderId="5" xfId="45" applyFont="1" applyFill="1" applyBorder="1" applyAlignment="1">
      <alignment horizontal="center"/>
    </xf>
    <xf numFmtId="0" fontId="3" fillId="28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8" borderId="5" xfId="43" applyFont="1" applyFill="1" applyBorder="1" applyAlignment="1">
      <alignment horizontal="center"/>
    </xf>
    <xf numFmtId="0" fontId="3" fillId="30" borderId="5" xfId="45" applyFont="1" applyFill="1" applyBorder="1" applyAlignment="1">
      <alignment horizontal="left"/>
    </xf>
    <xf numFmtId="44" fontId="3" fillId="30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2" fontId="5" fillId="0" borderId="5" xfId="45" applyNumberFormat="1" applyFont="1" applyBorder="1" applyAlignment="1">
      <alignment horizontal="center"/>
    </xf>
    <xf numFmtId="2" fontId="5" fillId="28" borderId="5" xfId="45" applyNumberFormat="1" applyFont="1" applyFill="1" applyBorder="1" applyAlignment="1">
      <alignment horizontal="center"/>
    </xf>
    <xf numFmtId="0" fontId="6" fillId="0" borderId="0" xfId="45" applyFont="1"/>
    <xf numFmtId="44" fontId="3" fillId="31" borderId="5" xfId="43" applyFont="1" applyFill="1" applyBorder="1" applyAlignment="1">
      <alignment horizontal="center"/>
    </xf>
    <xf numFmtId="2" fontId="5" fillId="31" borderId="5" xfId="45" applyNumberFormat="1" applyFont="1" applyFill="1" applyBorder="1" applyAlignment="1">
      <alignment horizontal="center"/>
    </xf>
    <xf numFmtId="44" fontId="0" fillId="31" borderId="0" xfId="43" applyFont="1" applyFill="1"/>
    <xf numFmtId="0" fontId="7" fillId="31" borderId="0" xfId="45" applyFill="1"/>
    <xf numFmtId="2" fontId="0" fillId="31" borderId="0" xfId="0" applyNumberFormat="1" applyFill="1"/>
    <xf numFmtId="2" fontId="2" fillId="0" borderId="27" xfId="0" applyNumberFormat="1" applyFont="1" applyBorder="1"/>
    <xf numFmtId="0" fontId="2" fillId="0" borderId="27" xfId="0" applyFont="1" applyBorder="1"/>
    <xf numFmtId="0" fontId="2" fillId="28" borderId="28" xfId="0" applyFont="1" applyFill="1" applyBorder="1" applyAlignment="1">
      <alignment horizontal="center"/>
    </xf>
    <xf numFmtId="0" fontId="2" fillId="0" borderId="0" xfId="46" applyFont="1"/>
    <xf numFmtId="0" fontId="3" fillId="4" borderId="40" xfId="46" applyFont="1" applyFill="1" applyBorder="1" applyAlignment="1">
      <alignment horizontal="center"/>
    </xf>
    <xf numFmtId="0" fontId="3" fillId="4" borderId="41" xfId="46" applyFont="1" applyFill="1" applyBorder="1" applyAlignment="1">
      <alignment horizontal="center"/>
    </xf>
    <xf numFmtId="0" fontId="2" fillId="32" borderId="5" xfId="46" applyFont="1" applyFill="1" applyBorder="1" applyAlignment="1">
      <alignment horizontal="center" vertical="center"/>
    </xf>
    <xf numFmtId="0" fontId="2" fillId="0" borderId="5" xfId="46" applyFont="1" applyBorder="1" applyAlignment="1">
      <alignment horizontal="center" vertical="center"/>
    </xf>
    <xf numFmtId="0" fontId="2" fillId="3" borderId="27" xfId="46" applyFont="1" applyFill="1" applyBorder="1" applyAlignment="1">
      <alignment horizontal="center" vertical="center"/>
    </xf>
    <xf numFmtId="0" fontId="33" fillId="0" borderId="0" xfId="46" applyFont="1"/>
    <xf numFmtId="0" fontId="34" fillId="0" borderId="0" xfId="46" applyFont="1" applyAlignment="1">
      <alignment vertical="center"/>
    </xf>
    <xf numFmtId="0" fontId="3" fillId="33" borderId="43" xfId="46" applyFont="1" applyFill="1" applyBorder="1" applyAlignment="1">
      <alignment horizontal="right"/>
    </xf>
    <xf numFmtId="0" fontId="3" fillId="33" borderId="44" xfId="46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2" fillId="0" borderId="33" xfId="46" applyFont="1" applyBorder="1" applyAlignment="1">
      <alignment horizontal="left" vertical="center" wrapText="1"/>
    </xf>
    <xf numFmtId="0" fontId="32" fillId="0" borderId="34" xfId="46" applyFont="1" applyBorder="1" applyAlignment="1">
      <alignment horizontal="left" vertical="center" wrapText="1"/>
    </xf>
    <xf numFmtId="0" fontId="32" fillId="0" borderId="42" xfId="46" applyFont="1" applyBorder="1" applyAlignment="1">
      <alignment horizontal="left" vertical="center" wrapText="1"/>
    </xf>
    <xf numFmtId="0" fontId="2" fillId="0" borderId="0" xfId="46" applyFont="1" applyAlignment="1">
      <alignment horizontal="center"/>
    </xf>
    <xf numFmtId="0" fontId="35" fillId="0" borderId="0" xfId="46" applyFont="1" applyAlignment="1">
      <alignment horizontal="left"/>
    </xf>
    <xf numFmtId="0" fontId="3" fillId="4" borderId="39" xfId="46" applyFont="1" applyFill="1" applyBorder="1" applyAlignment="1">
      <alignment horizontal="center"/>
    </xf>
    <xf numFmtId="0" fontId="3" fillId="4" borderId="40" xfId="46" applyFont="1" applyFill="1" applyBorder="1" applyAlignment="1">
      <alignment horizontal="center"/>
    </xf>
    <xf numFmtId="0" fontId="32" fillId="0" borderId="33" xfId="46" applyFont="1" applyBorder="1" applyAlignment="1">
      <alignment vertical="center" wrapText="1"/>
    </xf>
    <xf numFmtId="0" fontId="32" fillId="0" borderId="34" xfId="46" applyFont="1" applyBorder="1" applyAlignment="1">
      <alignment vertical="center" wrapText="1"/>
    </xf>
    <xf numFmtId="0" fontId="32" fillId="0" borderId="42" xfId="46" applyFont="1" applyBorder="1" applyAlignment="1">
      <alignment vertical="center" wrapText="1"/>
    </xf>
    <xf numFmtId="0" fontId="2" fillId="0" borderId="33" xfId="46" applyFont="1" applyBorder="1" applyAlignment="1">
      <alignment horizontal="left" vertical="center" wrapText="1"/>
    </xf>
    <xf numFmtId="0" fontId="2" fillId="0" borderId="34" xfId="46" applyFont="1" applyBorder="1" applyAlignment="1">
      <alignment horizontal="left" vertical="center" wrapText="1"/>
    </xf>
    <xf numFmtId="0" fontId="2" fillId="0" borderId="35" xfId="46" applyFont="1" applyBorder="1" applyAlignment="1">
      <alignment horizontal="left" vertical="center" wrapText="1"/>
    </xf>
    <xf numFmtId="0" fontId="2" fillId="0" borderId="33" xfId="46" applyFont="1" applyBorder="1" applyAlignment="1">
      <alignment horizontal="left"/>
    </xf>
    <xf numFmtId="0" fontId="2" fillId="0" borderId="34" xfId="46" applyFont="1" applyBorder="1" applyAlignment="1">
      <alignment horizontal="left"/>
    </xf>
    <xf numFmtId="0" fontId="2" fillId="0" borderId="35" xfId="46" applyFont="1" applyBorder="1" applyAlignment="1">
      <alignment horizontal="left"/>
    </xf>
    <xf numFmtId="0" fontId="2" fillId="0" borderId="36" xfId="46" applyFont="1" applyBorder="1" applyAlignment="1">
      <alignment horizontal="left"/>
    </xf>
    <xf numFmtId="0" fontId="2" fillId="0" borderId="37" xfId="46" applyFont="1" applyBorder="1" applyAlignment="1">
      <alignment horizontal="left"/>
    </xf>
    <xf numFmtId="0" fontId="2" fillId="0" borderId="38" xfId="46" applyFont="1" applyBorder="1" applyAlignment="1">
      <alignment horizontal="left"/>
    </xf>
    <xf numFmtId="0" fontId="3" fillId="0" borderId="0" xfId="46" applyFont="1" applyAlignment="1">
      <alignment horizontal="center"/>
    </xf>
    <xf numFmtId="0" fontId="5" fillId="0" borderId="0" xfId="46" applyFont="1" applyAlignment="1">
      <alignment horizontal="center"/>
    </xf>
    <xf numFmtId="0" fontId="31" fillId="0" borderId="29" xfId="46" applyFont="1" applyBorder="1" applyAlignment="1">
      <alignment horizontal="center"/>
    </xf>
    <xf numFmtId="0" fontId="2" fillId="0" borderId="29" xfId="46" applyFont="1" applyBorder="1" applyAlignment="1">
      <alignment horizontal="center"/>
    </xf>
    <xf numFmtId="0" fontId="2" fillId="0" borderId="0" xfId="46" applyFont="1" applyAlignment="1">
      <alignment horizontal="left" wrapText="1"/>
    </xf>
    <xf numFmtId="0" fontId="3" fillId="4" borderId="30" xfId="46" applyFont="1" applyFill="1" applyBorder="1" applyAlignment="1">
      <alignment horizontal="center"/>
    </xf>
    <xf numFmtId="0" fontId="3" fillId="4" borderId="31" xfId="46" applyFont="1" applyFill="1" applyBorder="1" applyAlignment="1">
      <alignment horizontal="center"/>
    </xf>
    <xf numFmtId="0" fontId="3" fillId="4" borderId="32" xfId="46" applyFont="1" applyFill="1" applyBorder="1" applyAlignment="1">
      <alignment horizontal="center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6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02%20Cougar%20Village%201%20Facade%20Repairs%20-%20AWARDED/Evaluator%20Matrix%20RFP730-17002%20Cougar%20Village%201%20Facade%20Repai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Summary"/>
    </sheetNames>
    <sheetDataSet>
      <sheetData sheetId="0">
        <row r="13">
          <cell r="E13"/>
        </row>
      </sheetData>
      <sheetData sheetId="1">
        <row r="1">
          <cell r="A1" t="str">
            <v>RFP730-17002 Cougar Village 1 Facade Repairs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A13" sqref="A13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20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9" t="s">
        <v>21</v>
      </c>
      <c r="C5" s="45"/>
      <c r="D5" s="8"/>
      <c r="E5" s="8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zoomScaleNormal="100" workbookViewId="0">
      <selection activeCell="U19" sqref="U19"/>
    </sheetView>
  </sheetViews>
  <sheetFormatPr defaultRowHeight="15" x14ac:dyDescent="0.2"/>
  <cols>
    <col min="1" max="1" width="43.85546875" style="2" customWidth="1"/>
    <col min="2" max="9" width="9.140625" style="2"/>
    <col min="10" max="10" width="17.5703125" style="2" bestFit="1" customWidth="1"/>
    <col min="11" max="11" width="11.140625" style="2" customWidth="1"/>
    <col min="12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5.75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5.75" thickBot="1" x14ac:dyDescent="0.25">
      <c r="P3" s="4"/>
      <c r="Q3" s="4"/>
    </row>
    <row r="4" spans="1:17" s="3" customFormat="1" ht="179.25" customHeight="1" thickBot="1" x14ac:dyDescent="0.25">
      <c r="A4" s="6" t="s">
        <v>2</v>
      </c>
      <c r="B4" s="13" t="s">
        <v>22</v>
      </c>
      <c r="C4" s="13" t="s">
        <v>23</v>
      </c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14" t="s">
        <v>3</v>
      </c>
      <c r="K4" s="5" t="s">
        <v>1</v>
      </c>
      <c r="M4" s="10"/>
      <c r="N4" s="10"/>
      <c r="O4" s="10"/>
    </row>
    <row r="5" spans="1:17" ht="16.5" customHeight="1" x14ac:dyDescent="0.2">
      <c r="A5" s="39" t="str">
        <f>Responses!A5</f>
        <v>F.W. Walton, Inc</v>
      </c>
      <c r="B5" s="15">
        <f>'1'!H5</f>
        <v>60</v>
      </c>
      <c r="C5" s="16">
        <f>'2'!H5</f>
        <v>12</v>
      </c>
      <c r="D5" s="15">
        <f>'3'!H5</f>
        <v>45.5</v>
      </c>
      <c r="E5" s="15">
        <f>'4'!H5</f>
        <v>34</v>
      </c>
      <c r="F5" s="16">
        <f>'5'!H5</f>
        <v>50</v>
      </c>
      <c r="G5" s="67">
        <f>'6'!H5</f>
        <v>36</v>
      </c>
      <c r="H5" s="68">
        <f>'7'!H5</f>
        <v>56</v>
      </c>
      <c r="I5" s="44">
        <f>'8'!H5</f>
        <v>40.5</v>
      </c>
      <c r="J5" s="15">
        <f>AVERAGE(B5:I5)</f>
        <v>41.75</v>
      </c>
      <c r="K5" s="12">
        <f>RANK(J5,$J$5:$J$5,0)</f>
        <v>1</v>
      </c>
      <c r="M5" s="11"/>
      <c r="N5" s="11"/>
      <c r="O5" s="11"/>
    </row>
    <row r="6" spans="1:17" x14ac:dyDescent="0.2">
      <c r="E6" s="43"/>
      <c r="F6" s="43"/>
      <c r="G6" s="43"/>
      <c r="H6" s="43"/>
      <c r="I6" s="43"/>
    </row>
    <row r="7" spans="1:17" x14ac:dyDescent="0.2">
      <c r="E7" s="43"/>
      <c r="F7" s="43"/>
      <c r="G7" s="43"/>
      <c r="H7" s="43"/>
      <c r="I7" s="43"/>
    </row>
  </sheetData>
  <mergeCells count="2">
    <mergeCell ref="A1:Q1"/>
    <mergeCell ref="A2:Q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A4" workbookViewId="0">
      <selection activeCell="C26" sqref="C26"/>
    </sheetView>
  </sheetViews>
  <sheetFormatPr defaultRowHeight="12.75" x14ac:dyDescent="0.2"/>
  <cols>
    <col min="2" max="2" width="37" customWidth="1"/>
    <col min="3" max="3" width="38.85546875" customWidth="1"/>
    <col min="4" max="4" width="22.28515625" style="33" customWidth="1"/>
    <col min="5" max="5" width="20.7109375" customWidth="1"/>
    <col min="6" max="6" width="18.28515625" customWidth="1"/>
  </cols>
  <sheetData>
    <row r="1" spans="1:6" s="24" customFormat="1" x14ac:dyDescent="0.2"/>
    <row r="2" spans="1:6" s="24" customFormat="1" x14ac:dyDescent="0.2"/>
    <row r="3" spans="1:6" s="24" customFormat="1" ht="15.75" customHeight="1" x14ac:dyDescent="0.2">
      <c r="B3" s="82"/>
      <c r="C3" s="82"/>
      <c r="D3" s="82"/>
      <c r="E3" s="83"/>
    </row>
    <row r="4" spans="1:6" s="24" customFormat="1" ht="24" customHeight="1" x14ac:dyDescent="0.2">
      <c r="B4" s="82" t="str">
        <f>Responses!A2</f>
        <v>RFP730-17002 Cougar Village 1 Facade Repairs</v>
      </c>
      <c r="C4" s="82"/>
      <c r="D4" s="82"/>
      <c r="E4" s="82"/>
    </row>
    <row r="5" spans="1:6" s="24" customFormat="1" x14ac:dyDescent="0.2"/>
    <row r="6" spans="1:6" s="24" customFormat="1" x14ac:dyDescent="0.2">
      <c r="C6" s="49" t="s">
        <v>12</v>
      </c>
    </row>
    <row r="7" spans="1:6" s="24" customFormat="1" ht="15.75" x14ac:dyDescent="0.25">
      <c r="B7" s="50" t="s">
        <v>9</v>
      </c>
      <c r="C7" s="51" t="str">
        <f>Responses!A5</f>
        <v>F.W. Walton, Inc</v>
      </c>
      <c r="D7" s="51"/>
      <c r="E7" s="52"/>
    </row>
    <row r="8" spans="1:6" s="24" customFormat="1" ht="15.75" x14ac:dyDescent="0.25">
      <c r="B8" s="53" t="s">
        <v>13</v>
      </c>
      <c r="C8" s="62">
        <v>220000</v>
      </c>
      <c r="D8" s="54"/>
      <c r="E8" s="55"/>
    </row>
    <row r="9" spans="1:6" s="24" customFormat="1" ht="15.75" x14ac:dyDescent="0.25">
      <c r="B9" s="56" t="s">
        <v>8</v>
      </c>
      <c r="C9" s="57">
        <f>SUM(C8:C8)</f>
        <v>220000</v>
      </c>
      <c r="D9" s="57"/>
      <c r="E9" s="55"/>
    </row>
    <row r="10" spans="1:6" s="24" customFormat="1" ht="15.75" x14ac:dyDescent="0.25">
      <c r="B10" s="53" t="s">
        <v>14</v>
      </c>
      <c r="C10" s="58">
        <v>0</v>
      </c>
      <c r="D10" s="58"/>
      <c r="E10" s="55"/>
    </row>
    <row r="11" spans="1:6" s="24" customFormat="1" ht="15.75" x14ac:dyDescent="0.25">
      <c r="B11" s="25" t="s">
        <v>10</v>
      </c>
      <c r="C11" s="63">
        <v>30</v>
      </c>
      <c r="D11" s="59"/>
      <c r="E11" s="60"/>
    </row>
    <row r="12" spans="1:6" s="24" customFormat="1" x14ac:dyDescent="0.2">
      <c r="C12" s="61"/>
      <c r="D12" s="61"/>
      <c r="E12" s="61"/>
      <c r="F12" s="61"/>
    </row>
    <row r="13" spans="1:6" s="24" customFormat="1" x14ac:dyDescent="0.2"/>
    <row r="14" spans="1:6" s="24" customFormat="1" x14ac:dyDescent="0.2"/>
    <row r="15" spans="1:6" s="24" customFormat="1" ht="15" x14ac:dyDescent="0.2">
      <c r="B15" s="39" t="str">
        <f>Responses!A5</f>
        <v>F.W. Walton, Inc</v>
      </c>
      <c r="C15" s="64">
        <f>C8</f>
        <v>220000</v>
      </c>
    </row>
    <row r="16" spans="1:6" x14ac:dyDescent="0.2">
      <c r="A16" s="24"/>
      <c r="C16" s="65"/>
    </row>
    <row r="19" spans="2:3" ht="15" x14ac:dyDescent="0.2">
      <c r="B19" s="39" t="str">
        <f>Responses!A5</f>
        <v>F.W. Walton, Inc</v>
      </c>
      <c r="C19" s="66">
        <f>C11</f>
        <v>30</v>
      </c>
    </row>
  </sheetData>
  <mergeCells count="2">
    <mergeCell ref="B3:E3"/>
    <mergeCell ref="B4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15" sqref="A15"/>
    </sheetView>
  </sheetViews>
  <sheetFormatPr defaultRowHeight="12.75" x14ac:dyDescent="0.2"/>
  <cols>
    <col min="1" max="1" width="44" bestFit="1" customWidth="1"/>
    <col min="2" max="2" width="11" customWidth="1"/>
    <col min="3" max="3" width="7" bestFit="1" customWidth="1"/>
    <col min="4" max="4" width="8.28515625" bestFit="1" customWidth="1"/>
    <col min="5" max="5" width="7" bestFit="1" customWidth="1"/>
    <col min="6" max="7" width="8.28515625" bestFit="1" customWidth="1"/>
    <col min="8" max="9" width="8.42578125" style="33" customWidth="1"/>
    <col min="10" max="10" width="17.5703125" bestFit="1" customWidth="1"/>
    <col min="11" max="11" width="10.42578125" bestFit="1" customWidth="1"/>
  </cols>
  <sheetData>
    <row r="1" spans="1:11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x14ac:dyDescent="0.2">
      <c r="A2" s="82" t="str">
        <f>Responses!A2</f>
        <v>RFP730-17002 Cougar Village 1 Facade Repairs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.75" thickBot="1" x14ac:dyDescent="0.25">
      <c r="A3" s="34"/>
      <c r="B3" s="34"/>
      <c r="C3" s="34"/>
      <c r="D3" s="34"/>
      <c r="E3" s="34"/>
      <c r="F3" s="34"/>
      <c r="G3" s="34"/>
      <c r="H3" s="34"/>
      <c r="I3" s="34"/>
      <c r="J3" s="40"/>
      <c r="K3" s="40"/>
    </row>
    <row r="4" spans="1:11" ht="72.75" thickBot="1" x14ac:dyDescent="0.25">
      <c r="A4" s="6" t="s">
        <v>2</v>
      </c>
      <c r="B4" s="26" t="str">
        <f>'Technical Summary'!B4</f>
        <v>Evaluator 1</v>
      </c>
      <c r="C4" s="26" t="str">
        <f>'Technical Summary'!C4</f>
        <v>Evaluator 2</v>
      </c>
      <c r="D4" s="26" t="str">
        <f>'Technical Summary'!D4</f>
        <v>Evaluator 3</v>
      </c>
      <c r="E4" s="26" t="str">
        <f>'Technical Summary'!E4</f>
        <v>Evaluator 4</v>
      </c>
      <c r="F4" s="26" t="str">
        <f>'Technical Summary'!F4</f>
        <v>Evaluator 5</v>
      </c>
      <c r="G4" s="26" t="str">
        <f>'Technical Summary'!G4</f>
        <v>Evaluator 6</v>
      </c>
      <c r="H4" s="26" t="str">
        <f>'Technical Summary'!H4</f>
        <v>Evaluator 7</v>
      </c>
      <c r="I4" s="26" t="str">
        <f>'Technical Summary'!I4</f>
        <v>Evaluator 8</v>
      </c>
      <c r="J4" s="27" t="s">
        <v>3</v>
      </c>
      <c r="K4" s="5" t="s">
        <v>1</v>
      </c>
    </row>
    <row r="5" spans="1:11" ht="15" x14ac:dyDescent="0.2">
      <c r="A5" s="39" t="str">
        <f>Responses!A5</f>
        <v>F.W. Walton, Inc</v>
      </c>
      <c r="B5" s="28">
        <f>'1'!I5</f>
        <v>90</v>
      </c>
      <c r="C5" s="29">
        <f>'2'!I5</f>
        <v>42</v>
      </c>
      <c r="D5" s="29">
        <f>'3'!I5</f>
        <v>75.5</v>
      </c>
      <c r="E5" s="29">
        <f>'4'!I5</f>
        <v>64</v>
      </c>
      <c r="F5" s="29">
        <f>'5'!I5</f>
        <v>80</v>
      </c>
      <c r="G5" s="29">
        <f>'6'!I5</f>
        <v>66</v>
      </c>
      <c r="H5" s="48">
        <f>'7'!I5</f>
        <v>86</v>
      </c>
      <c r="I5" s="48">
        <f>'8'!I5</f>
        <v>70.5</v>
      </c>
      <c r="J5" s="30">
        <f>AVERAGE(B5:I5)</f>
        <v>71.75</v>
      </c>
      <c r="K5" s="31">
        <f>RANK(J5,$J$5:$J$5,0)</f>
        <v>1</v>
      </c>
    </row>
    <row r="6" spans="1:11" x14ac:dyDescent="0.2">
      <c r="F6" s="33"/>
      <c r="G6" s="33"/>
      <c r="J6" s="33"/>
    </row>
    <row r="8" spans="1:11" ht="15" x14ac:dyDescent="0.2">
      <c r="A8" s="41" t="s">
        <v>18</v>
      </c>
    </row>
    <row r="9" spans="1:11" ht="15" x14ac:dyDescent="0.2">
      <c r="A9" s="34"/>
    </row>
    <row r="10" spans="1:11" ht="15" x14ac:dyDescent="0.2">
      <c r="A10" s="41" t="s">
        <v>19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N10" sqref="N10"/>
    </sheetView>
  </sheetViews>
  <sheetFormatPr defaultRowHeight="15" x14ac:dyDescent="0.2"/>
  <cols>
    <col min="1" max="1" width="24.7109375" style="70" customWidth="1"/>
    <col min="2" max="4" width="9.140625" style="70"/>
    <col min="5" max="5" width="26.5703125" style="70" customWidth="1"/>
    <col min="6" max="6" width="11" style="70" customWidth="1"/>
    <col min="7" max="7" width="11.42578125" style="70" customWidth="1"/>
    <col min="8" max="8" width="11.7109375" style="70" customWidth="1"/>
    <col min="9" max="16384" width="9.140625" style="70"/>
  </cols>
  <sheetData>
    <row r="1" spans="1:8" ht="15.75" x14ac:dyDescent="0.25">
      <c r="A1" s="104" t="s">
        <v>30</v>
      </c>
      <c r="B1" s="104"/>
      <c r="C1" s="104"/>
      <c r="D1" s="104"/>
      <c r="E1" s="104"/>
      <c r="F1" s="104"/>
      <c r="G1" s="104"/>
      <c r="H1" s="104"/>
    </row>
    <row r="2" spans="1:8" ht="15.75" x14ac:dyDescent="0.25">
      <c r="A2" s="105" t="str">
        <f>'[1]RFP Submittal'!A1</f>
        <v>RFP730-17002 Cougar Village 1 Facade Repairs</v>
      </c>
      <c r="B2" s="104"/>
      <c r="C2" s="104"/>
      <c r="D2" s="104"/>
      <c r="E2" s="104"/>
      <c r="F2" s="104"/>
      <c r="G2" s="104"/>
      <c r="H2" s="104"/>
    </row>
    <row r="4" spans="1:8" ht="16.5" thickBot="1" x14ac:dyDescent="0.3">
      <c r="A4" s="70" t="s">
        <v>31</v>
      </c>
      <c r="B4" s="106"/>
      <c r="C4" s="106"/>
      <c r="D4" s="106"/>
      <c r="E4" s="106"/>
    </row>
    <row r="6" spans="1:8" ht="15.75" thickBot="1" x14ac:dyDescent="0.25">
      <c r="A6" s="70" t="s">
        <v>32</v>
      </c>
      <c r="B6" s="107">
        <f>[1]Cover!E13</f>
        <v>0</v>
      </c>
      <c r="C6" s="107"/>
      <c r="D6" s="107"/>
      <c r="E6" s="107"/>
    </row>
    <row r="8" spans="1:8" x14ac:dyDescent="0.2">
      <c r="A8" s="108" t="s">
        <v>33</v>
      </c>
      <c r="B8" s="108"/>
      <c r="C8" s="108"/>
      <c r="D8" s="108"/>
      <c r="E8" s="108"/>
      <c r="F8" s="108"/>
      <c r="G8" s="108"/>
      <c r="H8" s="108"/>
    </row>
    <row r="9" spans="1:8" x14ac:dyDescent="0.2">
      <c r="A9" s="108"/>
      <c r="B9" s="108"/>
      <c r="C9" s="108"/>
      <c r="D9" s="108"/>
      <c r="E9" s="108"/>
      <c r="F9" s="108"/>
      <c r="G9" s="108"/>
      <c r="H9" s="108"/>
    </row>
    <row r="10" spans="1:8" ht="15.75" thickBot="1" x14ac:dyDescent="0.25"/>
    <row r="11" spans="1:8" ht="16.5" thickTop="1" x14ac:dyDescent="0.25">
      <c r="A11" s="109" t="s">
        <v>34</v>
      </c>
      <c r="B11" s="110"/>
      <c r="C11" s="110"/>
      <c r="D11" s="110"/>
      <c r="E11" s="111"/>
    </row>
    <row r="12" spans="1:8" x14ac:dyDescent="0.2">
      <c r="A12" s="95" t="s">
        <v>35</v>
      </c>
      <c r="B12" s="96"/>
      <c r="C12" s="96"/>
      <c r="D12" s="96"/>
      <c r="E12" s="97"/>
    </row>
    <row r="13" spans="1:8" x14ac:dyDescent="0.2">
      <c r="A13" s="98" t="s">
        <v>36</v>
      </c>
      <c r="B13" s="99"/>
      <c r="C13" s="99"/>
      <c r="D13" s="99"/>
      <c r="E13" s="100"/>
    </row>
    <row r="14" spans="1:8" x14ac:dyDescent="0.2">
      <c r="A14" s="98" t="s">
        <v>37</v>
      </c>
      <c r="B14" s="99"/>
      <c r="C14" s="99"/>
      <c r="D14" s="99"/>
      <c r="E14" s="100"/>
    </row>
    <row r="15" spans="1:8" x14ac:dyDescent="0.2">
      <c r="A15" s="98" t="s">
        <v>38</v>
      </c>
      <c r="B15" s="99"/>
      <c r="C15" s="99"/>
      <c r="D15" s="99"/>
      <c r="E15" s="100"/>
    </row>
    <row r="16" spans="1:8" x14ac:dyDescent="0.2">
      <c r="A16" s="98" t="s">
        <v>39</v>
      </c>
      <c r="B16" s="99"/>
      <c r="C16" s="99"/>
      <c r="D16" s="99"/>
      <c r="E16" s="100"/>
    </row>
    <row r="17" spans="1:15" ht="15.75" thickBot="1" x14ac:dyDescent="0.25">
      <c r="A17" s="101" t="s">
        <v>40</v>
      </c>
      <c r="B17" s="102"/>
      <c r="C17" s="102"/>
      <c r="D17" s="102"/>
      <c r="E17" s="103"/>
    </row>
    <row r="18" spans="1:15" ht="16.5" thickTop="1" thickBot="1" x14ac:dyDescent="0.25"/>
    <row r="19" spans="1:15" ht="21.95" customHeight="1" thickTop="1" x14ac:dyDescent="0.25">
      <c r="A19" s="90" t="s">
        <v>41</v>
      </c>
      <c r="B19" s="91"/>
      <c r="C19" s="91"/>
      <c r="D19" s="91"/>
      <c r="E19" s="91"/>
      <c r="F19" s="71" t="s">
        <v>42</v>
      </c>
      <c r="G19" s="71" t="s">
        <v>43</v>
      </c>
      <c r="H19" s="72" t="s">
        <v>44</v>
      </c>
    </row>
    <row r="20" spans="1:15" s="76" customFormat="1" ht="43.5" customHeight="1" x14ac:dyDescent="0.2">
      <c r="A20" s="92" t="s">
        <v>45</v>
      </c>
      <c r="B20" s="93"/>
      <c r="C20" s="93"/>
      <c r="D20" s="93"/>
      <c r="E20" s="94"/>
      <c r="F20" s="73"/>
      <c r="G20" s="74">
        <v>6</v>
      </c>
      <c r="H20" s="75">
        <f t="shared" ref="H20:H25" si="0">F20*G20</f>
        <v>0</v>
      </c>
      <c r="J20" s="77" t="s">
        <v>46</v>
      </c>
      <c r="K20" s="77"/>
      <c r="L20" s="77"/>
      <c r="M20" s="77"/>
      <c r="N20" s="77"/>
      <c r="O20" s="77"/>
    </row>
    <row r="21" spans="1:15" s="76" customFormat="1" ht="99.75" customHeight="1" x14ac:dyDescent="0.2">
      <c r="A21" s="92" t="s">
        <v>47</v>
      </c>
      <c r="B21" s="93"/>
      <c r="C21" s="93"/>
      <c r="D21" s="93"/>
      <c r="E21" s="94"/>
      <c r="F21" s="74"/>
      <c r="G21" s="74">
        <v>4</v>
      </c>
      <c r="H21" s="75">
        <f t="shared" si="0"/>
        <v>0</v>
      </c>
    </row>
    <row r="22" spans="1:15" s="76" customFormat="1" ht="54" customHeight="1" x14ac:dyDescent="0.2">
      <c r="A22" s="92" t="s">
        <v>48</v>
      </c>
      <c r="B22" s="93"/>
      <c r="C22" s="93"/>
      <c r="D22" s="93"/>
      <c r="E22" s="94"/>
      <c r="F22" s="74"/>
      <c r="G22" s="74">
        <v>3</v>
      </c>
      <c r="H22" s="75">
        <f t="shared" si="0"/>
        <v>0</v>
      </c>
    </row>
    <row r="23" spans="1:15" s="76" customFormat="1" ht="54" customHeight="1" x14ac:dyDescent="0.2">
      <c r="A23" s="92" t="s">
        <v>49</v>
      </c>
      <c r="B23" s="93"/>
      <c r="C23" s="93"/>
      <c r="D23" s="93"/>
      <c r="E23" s="94"/>
      <c r="F23" s="74"/>
      <c r="G23" s="74">
        <v>3</v>
      </c>
      <c r="H23" s="75">
        <f t="shared" si="0"/>
        <v>0</v>
      </c>
    </row>
    <row r="24" spans="1:15" s="76" customFormat="1" ht="43.5" customHeight="1" x14ac:dyDescent="0.2">
      <c r="A24" s="92" t="s">
        <v>50</v>
      </c>
      <c r="B24" s="93"/>
      <c r="C24" s="93"/>
      <c r="D24" s="93"/>
      <c r="E24" s="94"/>
      <c r="F24" s="74"/>
      <c r="G24" s="74">
        <v>3</v>
      </c>
      <c r="H24" s="75">
        <f t="shared" si="0"/>
        <v>0</v>
      </c>
    </row>
    <row r="25" spans="1:15" s="76" customFormat="1" ht="34.5" customHeight="1" x14ac:dyDescent="0.2">
      <c r="A25" s="85" t="s">
        <v>51</v>
      </c>
      <c r="B25" s="86"/>
      <c r="C25" s="86"/>
      <c r="D25" s="86"/>
      <c r="E25" s="87"/>
      <c r="F25" s="74"/>
      <c r="G25" s="74">
        <v>1</v>
      </c>
      <c r="H25" s="75">
        <f t="shared" si="0"/>
        <v>0</v>
      </c>
    </row>
    <row r="26" spans="1:15" ht="16.5" thickBot="1" x14ac:dyDescent="0.3">
      <c r="G26" s="78" t="s">
        <v>52</v>
      </c>
      <c r="H26" s="79">
        <f>SUM(H20:H25)</f>
        <v>0</v>
      </c>
    </row>
    <row r="27" spans="1:15" x14ac:dyDescent="0.2">
      <c r="A27" s="88" t="s">
        <v>53</v>
      </c>
      <c r="B27" s="88"/>
      <c r="C27" s="88"/>
      <c r="D27" s="88"/>
      <c r="E27" s="88"/>
    </row>
    <row r="29" spans="1:15" x14ac:dyDescent="0.2">
      <c r="A29" s="89" t="s">
        <v>54</v>
      </c>
      <c r="B29" s="89"/>
      <c r="C29" s="89"/>
    </row>
  </sheetData>
  <protectedRanges>
    <protectedRange sqref="F21:F25" name="Points"/>
    <protectedRange sqref="B6:E6" name="Name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13" sqref="E13"/>
    </sheetView>
  </sheetViews>
  <sheetFormatPr defaultRowHeight="12.75" x14ac:dyDescent="0.2"/>
  <cols>
    <col min="1" max="1" width="38.140625" customWidth="1"/>
    <col min="2" max="2" width="7" style="46" customWidth="1"/>
    <col min="3" max="3" width="6.42578125" customWidth="1"/>
    <col min="4" max="4" width="6.5703125" customWidth="1"/>
    <col min="5" max="5" width="9.140625" style="33" customWidth="1"/>
    <col min="6" max="6" width="7.28515625" style="33" customWidth="1"/>
    <col min="7" max="7" width="8.7109375" style="33" customWidth="1"/>
    <col min="8" max="8" width="12.42578125" customWidth="1"/>
  </cols>
  <sheetData>
    <row r="1" spans="1:10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18"/>
      <c r="J1" s="18"/>
    </row>
    <row r="2" spans="1:10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  <c r="J2" s="18"/>
    </row>
    <row r="3" spans="1:10" ht="15.75" thickBot="1" x14ac:dyDescent="0.25">
      <c r="A3" s="18"/>
      <c r="C3" s="18"/>
      <c r="D3" s="18"/>
      <c r="H3" s="19"/>
      <c r="I3" s="18"/>
      <c r="J3" s="18"/>
    </row>
    <row r="4" spans="1:10" ht="75" thickTop="1" thickBot="1" x14ac:dyDescent="0.25">
      <c r="A4" s="20" t="s">
        <v>4</v>
      </c>
      <c r="B4" s="47" t="s">
        <v>5</v>
      </c>
      <c r="C4" s="21" t="s">
        <v>6</v>
      </c>
      <c r="D4" s="21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  <c r="J4" s="22"/>
    </row>
    <row r="5" spans="1:10" ht="16.5" thickTop="1" x14ac:dyDescent="0.2">
      <c r="A5" s="39" t="str">
        <f>Responses!A5</f>
        <v>F.W. Walton, Inc</v>
      </c>
      <c r="B5" s="33">
        <v>30</v>
      </c>
      <c r="C5" s="44">
        <v>18</v>
      </c>
      <c r="D5" s="44">
        <v>13.5</v>
      </c>
      <c r="E5" s="44">
        <v>12</v>
      </c>
      <c r="F5" s="44">
        <v>12</v>
      </c>
      <c r="G5" s="44">
        <v>4.5</v>
      </c>
      <c r="H5" s="23">
        <f>SUM(C5:G5)</f>
        <v>60</v>
      </c>
      <c r="I5" s="17">
        <f>SUM(B5:G5)</f>
        <v>90</v>
      </c>
      <c r="J5" s="22"/>
    </row>
    <row r="6" spans="1:10" x14ac:dyDescent="0.2">
      <c r="A6" s="18"/>
      <c r="J6" s="3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3" sqref="B13"/>
    </sheetView>
  </sheetViews>
  <sheetFormatPr defaultRowHeight="12.75" x14ac:dyDescent="0.2"/>
  <cols>
    <col min="1" max="1" width="36.5703125" customWidth="1"/>
    <col min="2" max="2" width="7" style="46" bestFit="1" customWidth="1"/>
    <col min="3" max="3" width="6.85546875" customWidth="1"/>
    <col min="4" max="4" width="6.42578125" bestFit="1" customWidth="1"/>
    <col min="5" max="7" width="6.42578125" style="33" customWidth="1"/>
    <col min="8" max="8" width="6.7109375" bestFit="1" customWidth="1"/>
  </cols>
  <sheetData>
    <row r="1" spans="1:10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  <c r="J1" s="33"/>
    </row>
    <row r="2" spans="1:10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  <c r="J2" s="33"/>
    </row>
    <row r="3" spans="1:10" ht="15.75" thickBot="1" x14ac:dyDescent="0.25">
      <c r="A3" s="33"/>
      <c r="C3" s="33"/>
      <c r="D3" s="33"/>
      <c r="H3" s="35"/>
      <c r="I3" s="33"/>
      <c r="J3" s="33"/>
    </row>
    <row r="4" spans="1:10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  <c r="J4" s="22"/>
    </row>
    <row r="5" spans="1:10" ht="16.5" thickTop="1" x14ac:dyDescent="0.2">
      <c r="A5" s="39" t="str">
        <f>Responses!A5</f>
        <v>F.W. Walton, Inc</v>
      </c>
      <c r="B5" s="33">
        <v>30</v>
      </c>
      <c r="C5" s="44">
        <v>12</v>
      </c>
      <c r="D5" s="44">
        <v>0</v>
      </c>
      <c r="E5" s="44">
        <v>0</v>
      </c>
      <c r="F5" s="44">
        <v>0</v>
      </c>
      <c r="G5" s="44">
        <v>0</v>
      </c>
      <c r="H5" s="38">
        <f>SUM(C5:G5)</f>
        <v>12</v>
      </c>
      <c r="I5" s="17">
        <f>SUM(B5:G5)</f>
        <v>42</v>
      </c>
      <c r="J5" s="22"/>
    </row>
    <row r="6" spans="1:10" x14ac:dyDescent="0.2">
      <c r="A6" s="33"/>
      <c r="C6" s="33"/>
      <c r="D6" s="33"/>
      <c r="H6" s="33"/>
      <c r="I6" s="33"/>
      <c r="J6" s="33"/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11" sqref="F11"/>
    </sheetView>
  </sheetViews>
  <sheetFormatPr defaultRowHeight="12.75" x14ac:dyDescent="0.2"/>
  <cols>
    <col min="1" max="1" width="36.42578125" customWidth="1"/>
    <col min="2" max="2" width="8.28515625" style="46" bestFit="1" customWidth="1"/>
    <col min="3" max="3" width="7" customWidth="1"/>
    <col min="4" max="4" width="7.85546875" customWidth="1"/>
    <col min="5" max="5" width="6.7109375" bestFit="1" customWidth="1"/>
  </cols>
  <sheetData>
    <row r="1" spans="1:10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  <c r="J1" s="33"/>
    </row>
    <row r="2" spans="1:10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  <c r="J2" s="33"/>
    </row>
    <row r="3" spans="1:10" ht="15.75" thickBot="1" x14ac:dyDescent="0.25">
      <c r="A3" s="33"/>
      <c r="C3" s="33"/>
      <c r="D3" s="33"/>
      <c r="E3" s="33"/>
      <c r="F3" s="33"/>
      <c r="G3" s="33"/>
      <c r="H3" s="35"/>
      <c r="I3" s="33"/>
      <c r="J3" s="33"/>
    </row>
    <row r="4" spans="1:10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  <c r="J4" s="22"/>
    </row>
    <row r="5" spans="1:10" ht="16.5" thickTop="1" x14ac:dyDescent="0.2">
      <c r="A5" s="39" t="str">
        <f>Responses!A5</f>
        <v>F.W. Walton, Inc</v>
      </c>
      <c r="B5" s="33">
        <v>30</v>
      </c>
      <c r="C5" s="44">
        <v>16</v>
      </c>
      <c r="D5" s="44">
        <v>12</v>
      </c>
      <c r="E5" s="44">
        <v>7.5</v>
      </c>
      <c r="F5" s="44">
        <v>7.5</v>
      </c>
      <c r="G5" s="44">
        <v>2.5</v>
      </c>
      <c r="H5" s="38">
        <f>SUM(C5:G5)</f>
        <v>45.5</v>
      </c>
      <c r="I5" s="17">
        <f>SUM(B5:G5)</f>
        <v>75.5</v>
      </c>
      <c r="J5" s="22"/>
    </row>
    <row r="6" spans="1:10" x14ac:dyDescent="0.2">
      <c r="A6" s="33"/>
      <c r="C6" s="33"/>
      <c r="D6" s="33"/>
      <c r="E6" s="33"/>
      <c r="F6" s="33"/>
      <c r="G6" s="33"/>
      <c r="H6" s="33"/>
      <c r="I6" s="33"/>
      <c r="J6" s="33"/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10" sqref="F10"/>
    </sheetView>
  </sheetViews>
  <sheetFormatPr defaultRowHeight="12.75" x14ac:dyDescent="0.2"/>
  <cols>
    <col min="1" max="1" width="37.42578125" customWidth="1"/>
    <col min="2" max="2" width="7.7109375" style="46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</row>
    <row r="2" spans="1:9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</row>
    <row r="3" spans="1:9" ht="15.75" thickBot="1" x14ac:dyDescent="0.25">
      <c r="A3" s="33"/>
      <c r="C3" s="33"/>
      <c r="D3" s="33"/>
      <c r="E3" s="33"/>
      <c r="F3" s="33"/>
      <c r="G3" s="33"/>
      <c r="H3" s="35"/>
      <c r="I3" s="33"/>
    </row>
    <row r="4" spans="1:9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</row>
    <row r="5" spans="1:9" ht="15.75" thickTop="1" x14ac:dyDescent="0.2">
      <c r="A5" s="39" t="str">
        <f>Responses!A5</f>
        <v>F.W. Walton, Inc</v>
      </c>
      <c r="B5" s="33">
        <v>30</v>
      </c>
      <c r="C5" s="44">
        <v>14</v>
      </c>
      <c r="D5" s="44">
        <v>10.5</v>
      </c>
      <c r="E5" s="44">
        <v>6</v>
      </c>
      <c r="F5" s="44">
        <v>0</v>
      </c>
      <c r="G5" s="44">
        <v>3.5</v>
      </c>
      <c r="H5" s="38">
        <f>SUM(C5:G5)</f>
        <v>34</v>
      </c>
      <c r="I5" s="17">
        <f>SUM(B5:G5)</f>
        <v>64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3" sqref="E13"/>
    </sheetView>
  </sheetViews>
  <sheetFormatPr defaultRowHeight="12.75" x14ac:dyDescent="0.2"/>
  <cols>
    <col min="1" max="1" width="36" customWidth="1"/>
    <col min="2" max="2" width="7" style="46" bestFit="1" customWidth="1"/>
    <col min="3" max="4" width="6.42578125" bestFit="1" customWidth="1"/>
    <col min="5" max="5" width="9.140625" customWidth="1"/>
  </cols>
  <sheetData>
    <row r="1" spans="1:9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</row>
    <row r="2" spans="1:9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</row>
    <row r="3" spans="1:9" ht="15.75" thickBot="1" x14ac:dyDescent="0.25">
      <c r="A3" s="33"/>
      <c r="C3" s="33"/>
      <c r="D3" s="33"/>
      <c r="E3" s="33"/>
      <c r="F3" s="33"/>
      <c r="G3" s="33"/>
      <c r="H3" s="35"/>
      <c r="I3" s="33"/>
    </row>
    <row r="4" spans="1:9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</row>
    <row r="5" spans="1:9" ht="15.75" thickTop="1" x14ac:dyDescent="0.2">
      <c r="A5" s="39" t="str">
        <f>Responses!A5</f>
        <v>F.W. Walton, Inc</v>
      </c>
      <c r="B5" s="33">
        <v>30</v>
      </c>
      <c r="C5" s="44">
        <v>14</v>
      </c>
      <c r="D5" s="44">
        <v>12</v>
      </c>
      <c r="E5" s="44">
        <v>10.5</v>
      </c>
      <c r="F5" s="44">
        <v>10.5</v>
      </c>
      <c r="G5" s="44">
        <v>3</v>
      </c>
      <c r="H5" s="38">
        <f>SUM(C5:G5)</f>
        <v>50</v>
      </c>
      <c r="I5" s="17">
        <f>SUM(B5:G5)</f>
        <v>80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1" sqref="G11"/>
    </sheetView>
  </sheetViews>
  <sheetFormatPr defaultRowHeight="12.75" x14ac:dyDescent="0.2"/>
  <cols>
    <col min="1" max="1" width="36.85546875" customWidth="1"/>
    <col min="2" max="2" width="7" style="46" bestFit="1" customWidth="1"/>
    <col min="3" max="3" width="5.7109375" customWidth="1"/>
    <col min="4" max="4" width="6.140625" customWidth="1"/>
    <col min="5" max="5" width="6.7109375" bestFit="1" customWidth="1"/>
  </cols>
  <sheetData>
    <row r="1" spans="1:9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</row>
    <row r="2" spans="1:9" ht="12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</row>
    <row r="3" spans="1:9" ht="15.75" thickBot="1" x14ac:dyDescent="0.25">
      <c r="A3" s="33"/>
      <c r="C3" s="33"/>
      <c r="D3" s="33"/>
      <c r="E3" s="33"/>
      <c r="F3" s="33"/>
      <c r="G3" s="33"/>
      <c r="H3" s="35"/>
      <c r="I3" s="33"/>
    </row>
    <row r="4" spans="1:9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</row>
    <row r="5" spans="1:9" ht="15.75" thickTop="1" x14ac:dyDescent="0.2">
      <c r="A5" s="39" t="str">
        <f>Responses!A5</f>
        <v>F.W. Walton, Inc</v>
      </c>
      <c r="B5" s="33">
        <v>30</v>
      </c>
      <c r="C5" s="44">
        <v>20</v>
      </c>
      <c r="D5" s="44">
        <v>15</v>
      </c>
      <c r="E5" s="44">
        <v>0</v>
      </c>
      <c r="F5" s="44">
        <v>0</v>
      </c>
      <c r="G5" s="44">
        <v>1</v>
      </c>
      <c r="H5" s="38">
        <f>SUM(C5:G5)</f>
        <v>36</v>
      </c>
      <c r="I5" s="17">
        <f>SUM(B5:G5)</f>
        <v>66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13" sqref="I13"/>
    </sheetView>
  </sheetViews>
  <sheetFormatPr defaultRowHeight="12.75" x14ac:dyDescent="0.2"/>
  <cols>
    <col min="1" max="1" width="37.42578125" customWidth="1"/>
    <col min="2" max="2" width="9.140625" style="46"/>
  </cols>
  <sheetData>
    <row r="1" spans="1:9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</row>
    <row r="2" spans="1:9" ht="15.75" customHeight="1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</row>
    <row r="3" spans="1:9" ht="15.75" thickBot="1" x14ac:dyDescent="0.25">
      <c r="A3" s="33"/>
      <c r="C3" s="33"/>
      <c r="D3" s="33"/>
      <c r="E3" s="33"/>
      <c r="F3" s="33"/>
      <c r="G3" s="33"/>
      <c r="H3" s="35"/>
      <c r="I3" s="33"/>
    </row>
    <row r="4" spans="1:9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</row>
    <row r="5" spans="1:9" ht="15.75" thickTop="1" x14ac:dyDescent="0.2">
      <c r="A5" s="39" t="str">
        <f>Responses!A5</f>
        <v>F.W. Walton, Inc</v>
      </c>
      <c r="B5" s="33">
        <v>30</v>
      </c>
      <c r="C5" s="44">
        <v>16</v>
      </c>
      <c r="D5" s="44">
        <v>12</v>
      </c>
      <c r="E5" s="44">
        <v>12</v>
      </c>
      <c r="F5" s="44">
        <v>12</v>
      </c>
      <c r="G5" s="44">
        <v>4</v>
      </c>
      <c r="H5" s="38">
        <f>SUM(C5:G5)</f>
        <v>56</v>
      </c>
      <c r="I5" s="17">
        <f>SUM(B5:G5)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3" sqref="E13"/>
    </sheetView>
  </sheetViews>
  <sheetFormatPr defaultRowHeight="12.75" x14ac:dyDescent="0.2"/>
  <cols>
    <col min="1" max="1" width="28.42578125" customWidth="1"/>
  </cols>
  <sheetData>
    <row r="1" spans="1:9" ht="15.75" x14ac:dyDescent="0.25">
      <c r="A1" s="80" t="s">
        <v>0</v>
      </c>
      <c r="B1" s="81"/>
      <c r="C1" s="81"/>
      <c r="D1" s="81"/>
      <c r="E1" s="81"/>
      <c r="F1" s="81"/>
      <c r="G1" s="81"/>
      <c r="H1" s="81"/>
      <c r="I1" s="33"/>
    </row>
    <row r="2" spans="1:9" ht="15.75" x14ac:dyDescent="0.2">
      <c r="A2" s="82" t="str">
        <f>Responses!A2</f>
        <v>RFP730-17002 Cougar Village 1 Facade Repairs</v>
      </c>
      <c r="B2" s="82"/>
      <c r="C2" s="82"/>
      <c r="D2" s="82"/>
      <c r="E2" s="82"/>
      <c r="F2" s="82"/>
      <c r="G2" s="82"/>
      <c r="H2" s="82"/>
      <c r="I2" s="82"/>
    </row>
    <row r="3" spans="1:9" ht="15.75" thickBot="1" x14ac:dyDescent="0.25">
      <c r="A3" s="33"/>
      <c r="B3" s="46"/>
      <c r="C3" s="33"/>
      <c r="D3" s="33"/>
      <c r="E3" s="33"/>
      <c r="F3" s="33"/>
      <c r="G3" s="33"/>
      <c r="H3" s="35"/>
      <c r="I3" s="33"/>
    </row>
    <row r="4" spans="1:9" ht="75" thickTop="1" thickBot="1" x14ac:dyDescent="0.25">
      <c r="A4" s="36" t="s">
        <v>4</v>
      </c>
      <c r="B4" s="47" t="s">
        <v>5</v>
      </c>
      <c r="C4" s="37" t="s">
        <v>6</v>
      </c>
      <c r="D4" s="37" t="s">
        <v>7</v>
      </c>
      <c r="E4" s="37" t="s">
        <v>15</v>
      </c>
      <c r="F4" s="37" t="s">
        <v>16</v>
      </c>
      <c r="G4" s="37" t="s">
        <v>17</v>
      </c>
      <c r="H4" s="42" t="s">
        <v>11</v>
      </c>
      <c r="I4" s="42" t="s">
        <v>8</v>
      </c>
    </row>
    <row r="5" spans="1:9" ht="15.75" thickTop="1" x14ac:dyDescent="0.2">
      <c r="A5" s="39" t="str">
        <f>Responses!A5</f>
        <v>F.W. Walton, Inc</v>
      </c>
      <c r="B5" s="33">
        <v>30</v>
      </c>
      <c r="C5" s="44">
        <v>12</v>
      </c>
      <c r="D5" s="44">
        <v>9</v>
      </c>
      <c r="E5" s="44">
        <v>9</v>
      </c>
      <c r="F5" s="44">
        <v>7.5</v>
      </c>
      <c r="G5" s="44">
        <v>3</v>
      </c>
      <c r="H5" s="38">
        <f>SUM(C5:G5)</f>
        <v>40.5</v>
      </c>
      <c r="I5" s="17">
        <f>SUM(B5:G5)</f>
        <v>70.5</v>
      </c>
    </row>
  </sheetData>
  <mergeCells count="2">
    <mergeCell ref="A1:H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Technical Summary</vt:lpstr>
      <vt:lpstr>Pricing Score Calculation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2017-07-06T18:15:15Z</dcterms:modified>
</cp:coreProperties>
</file>