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20" yWindow="645" windowWidth="18975" windowHeight="9885" tabRatio="814" firstSheet="2" activeTab="11"/>
  </bookViews>
  <sheets>
    <sheet name="Responses" sheetId="19" r:id="rId1"/>
    <sheet name="1" sheetId="20" r:id="rId2"/>
    <sheet name="2" sheetId="21" r:id="rId3"/>
    <sheet name="3" sheetId="22" r:id="rId4"/>
    <sheet name="4" sheetId="23" r:id="rId5"/>
    <sheet name="5" sheetId="24" r:id="rId6"/>
    <sheet name="6" sheetId="29" r:id="rId7"/>
    <sheet name="7" sheetId="30" r:id="rId8"/>
    <sheet name="8" sheetId="34" r:id="rId9"/>
    <sheet name="Technical Summary" sheetId="4" r:id="rId10"/>
    <sheet name="Pricing Score Calculation" sheetId="33" r:id="rId11"/>
    <sheet name="Summary" sheetId="28" r:id="rId12"/>
    <sheet name="Evaluation Matrix" sheetId="35" r:id="rId13"/>
  </sheets>
  <externalReferences>
    <externalReference r:id="rId14"/>
  </externalReference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</definedNames>
  <calcPr calcId="145621"/>
</workbook>
</file>

<file path=xl/calcChain.xml><?xml version="1.0" encoding="utf-8"?>
<calcChain xmlns="http://schemas.openxmlformats.org/spreadsheetml/2006/main">
  <c r="H25" i="35" l="1"/>
  <c r="H24" i="35"/>
  <c r="H23" i="35"/>
  <c r="H22" i="35"/>
  <c r="H21" i="35"/>
  <c r="H20" i="35"/>
  <c r="H26" i="35" s="1"/>
  <c r="B6" i="35"/>
  <c r="A2" i="35"/>
  <c r="I7" i="4" l="1"/>
  <c r="I6" i="4"/>
  <c r="I9" i="34"/>
  <c r="I9" i="28" s="1"/>
  <c r="H9" i="34"/>
  <c r="I9" i="4" s="1"/>
  <c r="A9" i="34"/>
  <c r="I8" i="34"/>
  <c r="I8" i="4" s="1"/>
  <c r="H8" i="34"/>
  <c r="A8" i="34"/>
  <c r="I7" i="34"/>
  <c r="I7" i="28" s="1"/>
  <c r="H7" i="34"/>
  <c r="A7" i="34"/>
  <c r="I6" i="34"/>
  <c r="I6" i="28" s="1"/>
  <c r="H6" i="34"/>
  <c r="A6" i="34"/>
  <c r="I5" i="34"/>
  <c r="I5" i="28" s="1"/>
  <c r="H5" i="34"/>
  <c r="I5" i="4" s="1"/>
  <c r="A5" i="34"/>
  <c r="A2" i="34"/>
  <c r="I8" i="28" l="1"/>
  <c r="I8" i="24"/>
  <c r="C27" i="33"/>
  <c r="A9" i="28" l="1"/>
  <c r="B4" i="33" l="1"/>
  <c r="G9" i="33"/>
  <c r="F9" i="33"/>
  <c r="E9" i="33"/>
  <c r="D9" i="33"/>
  <c r="C9" i="33"/>
  <c r="G10" i="33" l="1"/>
  <c r="G11" i="33" s="1"/>
  <c r="C28" i="33" s="1"/>
  <c r="E10" i="33"/>
  <c r="E11" i="33" s="1"/>
  <c r="C26" i="33" s="1"/>
  <c r="D10" i="33"/>
  <c r="D11" i="33" s="1"/>
  <c r="C25" i="33" s="1"/>
  <c r="F10" i="33"/>
  <c r="F11" i="33" s="1"/>
  <c r="C24" i="33" s="1"/>
  <c r="A9" i="4" l="1"/>
  <c r="A9" i="30"/>
  <c r="H9" i="30"/>
  <c r="H9" i="4" s="1"/>
  <c r="I9" i="30"/>
  <c r="H9" i="28" s="1"/>
  <c r="A9" i="29"/>
  <c r="H9" i="29"/>
  <c r="G9" i="4" s="1"/>
  <c r="I9" i="29"/>
  <c r="G9" i="28" s="1"/>
  <c r="A9" i="24"/>
  <c r="H9" i="24"/>
  <c r="F9" i="4" s="1"/>
  <c r="I9" i="24"/>
  <c r="F9" i="28" s="1"/>
  <c r="A9" i="23"/>
  <c r="H9" i="23"/>
  <c r="E9" i="4" s="1"/>
  <c r="I9" i="23"/>
  <c r="E9" i="28" s="1"/>
  <c r="A9" i="22"/>
  <c r="H9" i="22"/>
  <c r="D9" i="4" s="1"/>
  <c r="I9" i="22"/>
  <c r="D9" i="28" s="1"/>
  <c r="A9" i="21"/>
  <c r="H9" i="21"/>
  <c r="C9" i="4" s="1"/>
  <c r="I9" i="21"/>
  <c r="C9" i="28" s="1"/>
  <c r="A9" i="20"/>
  <c r="H9" i="20"/>
  <c r="B9" i="4" s="1"/>
  <c r="I9" i="20"/>
  <c r="B9" i="28" s="1"/>
  <c r="J9" i="4" l="1"/>
  <c r="J9" i="28"/>
  <c r="A8" i="28"/>
  <c r="A8" i="20"/>
  <c r="H8" i="20"/>
  <c r="B8" i="4" s="1"/>
  <c r="I8" i="20"/>
  <c r="B8" i="28" s="1"/>
  <c r="A8" i="21"/>
  <c r="H8" i="21"/>
  <c r="C8" i="4" s="1"/>
  <c r="I8" i="21"/>
  <c r="C8" i="28" s="1"/>
  <c r="A8" i="22"/>
  <c r="H8" i="22"/>
  <c r="D8" i="4" s="1"/>
  <c r="I8" i="22"/>
  <c r="D8" i="28" s="1"/>
  <c r="A8" i="23"/>
  <c r="H8" i="23"/>
  <c r="E8" i="4" s="1"/>
  <c r="I8" i="23"/>
  <c r="E8" i="28" s="1"/>
  <c r="A8" i="24"/>
  <c r="H8" i="24"/>
  <c r="F8" i="4" s="1"/>
  <c r="F8" i="28"/>
  <c r="A8" i="29"/>
  <c r="H8" i="29"/>
  <c r="G8" i="4" s="1"/>
  <c r="I8" i="29"/>
  <c r="G8" i="28" s="1"/>
  <c r="A8" i="30"/>
  <c r="H8" i="30"/>
  <c r="H8" i="4" s="1"/>
  <c r="I8" i="30"/>
  <c r="H8" i="28" s="1"/>
  <c r="J8" i="4" l="1"/>
  <c r="J8" i="28"/>
  <c r="A8" i="4"/>
  <c r="A6" i="28" l="1"/>
  <c r="A7" i="28"/>
  <c r="A6" i="4"/>
  <c r="A7" i="4"/>
  <c r="A6" i="30"/>
  <c r="H6" i="30"/>
  <c r="H6" i="4" s="1"/>
  <c r="I6" i="30"/>
  <c r="H6" i="28" s="1"/>
  <c r="A7" i="30"/>
  <c r="H7" i="30"/>
  <c r="H7" i="4" s="1"/>
  <c r="I7" i="30"/>
  <c r="H7" i="28" s="1"/>
  <c r="A6" i="29"/>
  <c r="H6" i="29"/>
  <c r="G6" i="4" s="1"/>
  <c r="I6" i="29"/>
  <c r="G6" i="28" s="1"/>
  <c r="A7" i="29"/>
  <c r="H7" i="29"/>
  <c r="G7" i="4" s="1"/>
  <c r="I7" i="29"/>
  <c r="G7" i="28" s="1"/>
  <c r="A6" i="24"/>
  <c r="H6" i="24"/>
  <c r="F6" i="4" s="1"/>
  <c r="I6" i="24"/>
  <c r="F6" i="28" s="1"/>
  <c r="A7" i="24"/>
  <c r="H7" i="24"/>
  <c r="F7" i="4" s="1"/>
  <c r="I7" i="24"/>
  <c r="F7" i="28" s="1"/>
  <c r="A6" i="23"/>
  <c r="H6" i="23"/>
  <c r="E6" i="4" s="1"/>
  <c r="A7" i="23"/>
  <c r="H7" i="23"/>
  <c r="E7" i="4" s="1"/>
  <c r="A6" i="22"/>
  <c r="H6" i="22"/>
  <c r="D6" i="4" s="1"/>
  <c r="I6" i="22"/>
  <c r="D6" i="28" s="1"/>
  <c r="A7" i="22"/>
  <c r="H7" i="22"/>
  <c r="D7" i="4" s="1"/>
  <c r="I7" i="22"/>
  <c r="D7" i="28" s="1"/>
  <c r="A6" i="21"/>
  <c r="H6" i="21"/>
  <c r="C6" i="4" s="1"/>
  <c r="A7" i="21"/>
  <c r="H7" i="21"/>
  <c r="C7" i="4" s="1"/>
  <c r="I7" i="23" l="1"/>
  <c r="E7" i="28" s="1"/>
  <c r="I6" i="23"/>
  <c r="E6" i="28" s="1"/>
  <c r="I7" i="21"/>
  <c r="C7" i="28" s="1"/>
  <c r="I6" i="21"/>
  <c r="C6" i="28" s="1"/>
  <c r="A6" i="20" l="1"/>
  <c r="H6" i="20"/>
  <c r="B6" i="4" s="1"/>
  <c r="J6" i="4" s="1"/>
  <c r="I6" i="20"/>
  <c r="B6" i="28" s="1"/>
  <c r="J6" i="28" s="1"/>
  <c r="A7" i="20"/>
  <c r="H7" i="20"/>
  <c r="B7" i="4" s="1"/>
  <c r="J7" i="4" s="1"/>
  <c r="I7" i="20"/>
  <c r="B7" i="28" s="1"/>
  <c r="J7" i="28" s="1"/>
  <c r="I5" i="30" l="1"/>
  <c r="H5" i="28" s="1"/>
  <c r="H5" i="30"/>
  <c r="H5" i="4" s="1"/>
  <c r="A5" i="30"/>
  <c r="A2" i="30"/>
  <c r="A2" i="20"/>
  <c r="A2" i="21"/>
  <c r="A2" i="22"/>
  <c r="A2" i="23"/>
  <c r="A2" i="24"/>
  <c r="A2" i="29"/>
  <c r="A2" i="4"/>
  <c r="A2" i="28"/>
  <c r="A5" i="20" l="1"/>
  <c r="A5" i="21"/>
  <c r="A5" i="22"/>
  <c r="A5" i="23"/>
  <c r="A5" i="24"/>
  <c r="A5" i="29"/>
  <c r="A5" i="28"/>
  <c r="A5" i="4"/>
  <c r="I5" i="21" l="1"/>
  <c r="I5" i="20" l="1"/>
  <c r="I5" i="29"/>
  <c r="G5" i="28" s="1"/>
  <c r="H5" i="29"/>
  <c r="G5" i="4" s="1"/>
  <c r="I5" i="24"/>
  <c r="F5" i="28" s="1"/>
  <c r="H5" i="24"/>
  <c r="F5" i="4" s="1"/>
  <c r="I5" i="23"/>
  <c r="E5" i="28" s="1"/>
  <c r="H5" i="23"/>
  <c r="E5" i="4" s="1"/>
  <c r="I5" i="22"/>
  <c r="D5" i="28" s="1"/>
  <c r="H5" i="22"/>
  <c r="D5" i="4" s="1"/>
  <c r="H5" i="21"/>
  <c r="C5" i="4" s="1"/>
  <c r="H5" i="20" l="1"/>
  <c r="B5" i="4" s="1"/>
  <c r="J5" i="4" s="1"/>
  <c r="K5" i="4" l="1"/>
  <c r="K9" i="4"/>
  <c r="K8" i="4"/>
  <c r="K7" i="4"/>
  <c r="K6" i="4"/>
  <c r="C5" i="28"/>
  <c r="B5" i="28"/>
  <c r="J5" i="28" s="1"/>
  <c r="K5" i="28" l="1"/>
  <c r="K9" i="28" l="1"/>
  <c r="K7" i="28"/>
  <c r="K8" i="28"/>
  <c r="K6" i="28"/>
</calcChain>
</file>

<file path=xl/sharedStrings.xml><?xml version="1.0" encoding="utf-8"?>
<sst xmlns="http://schemas.openxmlformats.org/spreadsheetml/2006/main" count="167" uniqueCount="72">
  <si>
    <t xml:space="preserve">RESPONDENT SUMMARY </t>
  </si>
  <si>
    <t>Ranking</t>
  </si>
  <si>
    <t>Company/Vendor Name</t>
  </si>
  <si>
    <t>Average Score</t>
  </si>
  <si>
    <t>Company/Vendor Name:</t>
  </si>
  <si>
    <t>Criterion #1</t>
  </si>
  <si>
    <t>Criterion #2</t>
  </si>
  <si>
    <t>Criterion #3</t>
  </si>
  <si>
    <t>Total</t>
  </si>
  <si>
    <t>Company</t>
  </si>
  <si>
    <t>Scoring</t>
  </si>
  <si>
    <r>
      <t xml:space="preserve">Total
</t>
    </r>
    <r>
      <rPr>
        <b/>
        <sz val="8"/>
        <rFont val="Arial"/>
        <family val="2"/>
      </rPr>
      <t>(technical)</t>
    </r>
  </si>
  <si>
    <t>Best Priced</t>
  </si>
  <si>
    <t>Lump Sum Price</t>
  </si>
  <si>
    <t>Difference</t>
  </si>
  <si>
    <t>Criterion #4</t>
  </si>
  <si>
    <t>Criterion #5</t>
  </si>
  <si>
    <t>Criterion #6</t>
  </si>
  <si>
    <t>Bidders</t>
  </si>
  <si>
    <t>A-Status Construction</t>
  </si>
  <si>
    <t>RFP730-17004 Welcome Center Parking Lot</t>
  </si>
  <si>
    <t>J.T. Vaughn Construction</t>
  </si>
  <si>
    <t>Panorama</t>
  </si>
  <si>
    <t>Lazer Construction Co.</t>
  </si>
  <si>
    <t>Gadberry Construction</t>
  </si>
  <si>
    <t>Gadberry</t>
  </si>
  <si>
    <t>J.T. Vaughn</t>
  </si>
  <si>
    <t>Lazer</t>
  </si>
  <si>
    <t>A-Status</t>
  </si>
  <si>
    <t>Laser</t>
  </si>
  <si>
    <t>Days</t>
  </si>
  <si>
    <t>91 Days</t>
  </si>
  <si>
    <t>35 Days</t>
  </si>
  <si>
    <t>150 Days</t>
  </si>
  <si>
    <t>120 Day</t>
  </si>
  <si>
    <t>120 Days</t>
  </si>
  <si>
    <t>**Purchasing added the concrete price and the cost for the bio- swales price to get the lump sum.</t>
  </si>
  <si>
    <t>RESPONDENT EVALUATION MATRIX</t>
  </si>
  <si>
    <t xml:space="preserve">Company/Vendor Name:  </t>
  </si>
  <si>
    <t>Evaluator Name:</t>
  </si>
  <si>
    <t xml:space="preserve">Please rate the vendor from 1 to 5, using the following criteria to indicate to what level you agree with the statements below, as they related to the vendor's response. </t>
  </si>
  <si>
    <t>Point Scale</t>
  </si>
  <si>
    <t>5.0  =    Exceptional, exceeds and fully meets all requirements</t>
  </si>
  <si>
    <t>4.0 to 4.5 = Advantageous, exceeds some requirements</t>
  </si>
  <si>
    <t>3.0 to 3.5 = Meets minimal requirements</t>
  </si>
  <si>
    <t>2.0 to 2.5 = Addresses most of the minimal requirements</t>
  </si>
  <si>
    <t>1.0 to 1.5 = Addresses part of minimal requirements</t>
  </si>
  <si>
    <t>0  =    No Response</t>
  </si>
  <si>
    <t>Evaluation Criteria</t>
  </si>
  <si>
    <t>Points</t>
  </si>
  <si>
    <t>Weight</t>
  </si>
  <si>
    <t>Score</t>
  </si>
  <si>
    <t>1. Respondent’s credentials and Cost and Delivery Proposal (Section 4.2)</t>
  </si>
  <si>
    <t>DO NOT EVALUATE CRITERIA 1.  PURCHASING WILL EVALUATE.</t>
  </si>
  <si>
    <t>2. Respondent’s qualifications and experience with a focus on renovations with short durations completed for the University of Houston System (including any component university) or other institutions of higher education (Section 4.3)</t>
  </si>
  <si>
    <t>3. Respondent’s qualifications and experience of Proposed Construction Team (Section 4.4)</t>
  </si>
  <si>
    <t>4. Respondent’s construction and execution plan (Section 4.5)</t>
  </si>
  <si>
    <t>5. Respondent’s project planning and scheduling (Section 4.6)</t>
  </si>
  <si>
    <t>6. Respondent’s safety management program (Section 4.7)</t>
  </si>
  <si>
    <t>*Total =</t>
  </si>
  <si>
    <t>*Note:  Total should be equal to 100 if received 5-point per criterion.</t>
  </si>
  <si>
    <t>Special Instructions for Evaluators:</t>
  </si>
  <si>
    <t>Evaluator 1</t>
  </si>
  <si>
    <t>Evaluator 2</t>
  </si>
  <si>
    <t>Evaluator 3</t>
  </si>
  <si>
    <t>Evaluator 4</t>
  </si>
  <si>
    <t>Evaluator 5</t>
  </si>
  <si>
    <t>Evaluator 6</t>
  </si>
  <si>
    <t>Evaluator 7</t>
  </si>
  <si>
    <t>Evaluator 8</t>
  </si>
  <si>
    <t>Prepared by: Senior Buyer 11/18/16</t>
  </si>
  <si>
    <t>Checked by:  Buyer 3 11/18/16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</si>
</sst>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8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rgb="FFFF0000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  <font>
      <sz val="12"/>
      <color rgb="FF00B0F0"/>
      <name val="Arial"/>
      <family val="2"/>
    </font>
    <font>
      <b/>
      <sz val="12"/>
      <color rgb="FFFF000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theme="1"/>
      <name val="Arial"/>
      <family val="2"/>
    </font>
    <font>
      <b/>
      <sz val="12"/>
      <color indexed="12"/>
      <name val="Arial"/>
      <family val="2"/>
    </font>
    <font>
      <sz val="12"/>
      <color indexed="1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u/>
      <sz val="12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43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3" borderId="0" applyNumberFormat="0" applyBorder="0" applyAlignment="0" applyProtection="0"/>
    <xf numFmtId="0" fontId="10" fillId="7" borderId="0" applyNumberFormat="0" applyBorder="0" applyAlignment="0" applyProtection="0"/>
    <xf numFmtId="0" fontId="11" fillId="24" borderId="9" applyNumberFormat="0" applyAlignment="0" applyProtection="0"/>
    <xf numFmtId="0" fontId="12" fillId="25" borderId="10" applyNumberFormat="0" applyAlignment="0" applyProtection="0"/>
    <xf numFmtId="0" fontId="13" fillId="0" borderId="0" applyNumberFormat="0" applyFill="0" applyBorder="0" applyAlignment="0" applyProtection="0"/>
    <xf numFmtId="0" fontId="14" fillId="8" borderId="0" applyNumberFormat="0" applyBorder="0" applyAlignment="0" applyProtection="0"/>
    <xf numFmtId="0" fontId="15" fillId="0" borderId="11" applyNumberFormat="0" applyFill="0" applyAlignment="0" applyProtection="0"/>
    <xf numFmtId="0" fontId="16" fillId="0" borderId="12" applyNumberFormat="0" applyFill="0" applyAlignment="0" applyProtection="0"/>
    <xf numFmtId="0" fontId="17" fillId="0" borderId="13" applyNumberFormat="0" applyFill="0" applyAlignment="0" applyProtection="0"/>
    <xf numFmtId="0" fontId="17" fillId="0" borderId="0" applyNumberFormat="0" applyFill="0" applyBorder="0" applyAlignment="0" applyProtection="0"/>
    <xf numFmtId="0" fontId="18" fillId="11" borderId="9" applyNumberFormat="0" applyAlignment="0" applyProtection="0"/>
    <xf numFmtId="0" fontId="19" fillId="0" borderId="14" applyNumberFormat="0" applyFill="0" applyAlignment="0" applyProtection="0"/>
    <xf numFmtId="0" fontId="20" fillId="26" borderId="0" applyNumberFormat="0" applyBorder="0" applyAlignment="0" applyProtection="0"/>
    <xf numFmtId="0" fontId="7" fillId="27" borderId="15" applyNumberFormat="0" applyFont="0" applyAlignment="0" applyProtection="0"/>
    <xf numFmtId="0" fontId="21" fillId="24" borderId="16" applyNumberFormat="0" applyAlignment="0" applyProtection="0"/>
    <xf numFmtId="0" fontId="22" fillId="0" borderId="0" applyNumberFormat="0" applyFill="0" applyBorder="0" applyAlignment="0" applyProtection="0"/>
    <xf numFmtId="0" fontId="23" fillId="0" borderId="17" applyNumberFormat="0" applyFill="0" applyAlignment="0" applyProtection="0"/>
    <xf numFmtId="0" fontId="24" fillId="0" borderId="0" applyNumberFormat="0" applyFill="0" applyBorder="0" applyAlignment="0" applyProtection="0"/>
    <xf numFmtId="0" fontId="7" fillId="27" borderId="15" applyNumberFormat="0" applyFont="0" applyAlignment="0" applyProtection="0"/>
    <xf numFmtId="44" fontId="7" fillId="0" borderId="0" applyFont="0" applyFill="0" applyBorder="0" applyAlignment="0" applyProtection="0"/>
    <xf numFmtId="0" fontId="6" fillId="27" borderId="15" applyNumberFormat="0" applyFont="0" applyAlignment="0" applyProtection="0"/>
    <xf numFmtId="0" fontId="7" fillId="0" borderId="0"/>
    <xf numFmtId="0" fontId="6" fillId="27" borderId="15" applyNumberFormat="0" applyFont="0" applyAlignment="0" applyProtection="0"/>
  </cellStyleXfs>
  <cellXfs count="139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Border="1"/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0" borderId="0" xfId="0" applyFont="1" applyFill="1"/>
    <xf numFmtId="0" fontId="5" fillId="0" borderId="0" xfId="0" applyFont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/>
    <xf numFmtId="0" fontId="3" fillId="5" borderId="7" xfId="0" applyFont="1" applyFill="1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/>
    </xf>
    <xf numFmtId="2" fontId="4" fillId="0" borderId="5" xfId="0" applyNumberFormat="1" applyFont="1" applyBorder="1"/>
    <xf numFmtId="2" fontId="2" fillId="0" borderId="5" xfId="0" applyNumberFormat="1" applyFont="1" applyBorder="1"/>
    <xf numFmtId="2" fontId="2" fillId="0" borderId="8" xfId="0" applyNumberFormat="1" applyFont="1" applyBorder="1"/>
    <xf numFmtId="0" fontId="0" fillId="0" borderId="0" xfId="0"/>
    <xf numFmtId="0" fontId="2" fillId="0" borderId="18" xfId="0" applyFont="1" applyBorder="1"/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textRotation="90"/>
    </xf>
    <xf numFmtId="0" fontId="3" fillId="0" borderId="0" xfId="0" applyFont="1" applyAlignment="1">
      <alignment horizontal="center" vertical="center"/>
    </xf>
    <xf numFmtId="0" fontId="2" fillId="0" borderId="8" xfId="0" applyFont="1" applyBorder="1"/>
    <xf numFmtId="0" fontId="7" fillId="0" borderId="0" xfId="45"/>
    <xf numFmtId="0" fontId="5" fillId="0" borderId="5" xfId="45" applyFont="1" applyBorder="1" applyAlignment="1">
      <alignment horizontal="left"/>
    </xf>
    <xf numFmtId="0" fontId="3" fillId="5" borderId="22" xfId="0" applyFont="1" applyFill="1" applyBorder="1" applyAlignment="1">
      <alignment horizontal="center" vertical="center" textRotation="90"/>
    </xf>
    <xf numFmtId="0" fontId="3" fillId="0" borderId="22" xfId="0" applyFont="1" applyBorder="1" applyAlignment="1">
      <alignment horizontal="center" vertical="center"/>
    </xf>
    <xf numFmtId="2" fontId="2" fillId="0" borderId="23" xfId="0" applyNumberFormat="1" applyFont="1" applyBorder="1"/>
    <xf numFmtId="2" fontId="2" fillId="0" borderId="24" xfId="0" applyNumberFormat="1" applyFont="1" applyBorder="1"/>
    <xf numFmtId="2" fontId="2" fillId="0" borderId="25" xfId="0" applyNumberFormat="1" applyFont="1" applyBorder="1"/>
    <xf numFmtId="0" fontId="0" fillId="0" borderId="0" xfId="0"/>
    <xf numFmtId="0" fontId="2" fillId="0" borderId="0" xfId="0" applyFont="1"/>
    <xf numFmtId="0" fontId="2" fillId="0" borderId="18" xfId="0" applyFont="1" applyBorder="1"/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textRotation="90"/>
    </xf>
    <xf numFmtId="0" fontId="2" fillId="0" borderId="8" xfId="0" applyFont="1" applyBorder="1"/>
    <xf numFmtId="0" fontId="2" fillId="0" borderId="3" xfId="0" applyFont="1" applyFill="1" applyBorder="1" applyAlignment="1">
      <alignment horizontal="center"/>
    </xf>
    <xf numFmtId="0" fontId="2" fillId="0" borderId="0" xfId="0" applyFont="1" applyBorder="1"/>
    <xf numFmtId="0" fontId="25" fillId="0" borderId="0" xfId="0" applyFont="1"/>
    <xf numFmtId="0" fontId="3" fillId="0" borderId="21" xfId="0" applyFont="1" applyBorder="1" applyAlignment="1">
      <alignment horizontal="center" vertical="center" wrapText="1"/>
    </xf>
    <xf numFmtId="0" fontId="28" fillId="0" borderId="0" xfId="0" applyFont="1" applyFill="1"/>
    <xf numFmtId="0" fontId="27" fillId="0" borderId="0" xfId="0" applyFont="1"/>
    <xf numFmtId="2" fontId="2" fillId="0" borderId="26" xfId="0" applyNumberFormat="1" applyFont="1" applyBorder="1"/>
    <xf numFmtId="0" fontId="30" fillId="0" borderId="0" xfId="45" applyFont="1" applyAlignment="1">
      <alignment horizontal="center"/>
    </xf>
    <xf numFmtId="0" fontId="3" fillId="0" borderId="5" xfId="45" applyFont="1" applyBorder="1" applyAlignment="1">
      <alignment horizontal="left"/>
    </xf>
    <xf numFmtId="0" fontId="3" fillId="29" borderId="5" xfId="45" applyFont="1" applyFill="1" applyBorder="1" applyAlignment="1">
      <alignment horizontal="left"/>
    </xf>
    <xf numFmtId="44" fontId="3" fillId="29" borderId="5" xfId="43" applyFont="1" applyFill="1" applyBorder="1" applyAlignment="1">
      <alignment horizontal="center"/>
    </xf>
    <xf numFmtId="44" fontId="3" fillId="0" borderId="5" xfId="43" applyFont="1" applyBorder="1" applyAlignment="1">
      <alignment horizontal="center"/>
    </xf>
    <xf numFmtId="0" fontId="2" fillId="0" borderId="27" xfId="0" applyFont="1" applyFill="1" applyBorder="1" applyAlignment="1">
      <alignment horizontal="center"/>
    </xf>
    <xf numFmtId="0" fontId="29" fillId="0" borderId="28" xfId="0" applyFont="1" applyBorder="1" applyAlignment="1">
      <alignment horizontal="center" vertical="center" textRotation="90"/>
    </xf>
    <xf numFmtId="0" fontId="2" fillId="28" borderId="29" xfId="0" applyFont="1" applyFill="1" applyBorder="1" applyAlignment="1">
      <alignment horizontal="center"/>
    </xf>
    <xf numFmtId="0" fontId="2" fillId="0" borderId="30" xfId="0" applyFont="1" applyBorder="1"/>
    <xf numFmtId="2" fontId="5" fillId="0" borderId="5" xfId="45" applyNumberFormat="1" applyFont="1" applyBorder="1" applyAlignment="1">
      <alignment horizontal="center"/>
    </xf>
    <xf numFmtId="0" fontId="3" fillId="31" borderId="5" xfId="45" applyFont="1" applyFill="1" applyBorder="1" applyAlignment="1">
      <alignment horizontal="left"/>
    </xf>
    <xf numFmtId="0" fontId="3" fillId="31" borderId="5" xfId="45" applyFont="1" applyFill="1" applyBorder="1" applyAlignment="1">
      <alignment horizontal="center"/>
    </xf>
    <xf numFmtId="44" fontId="3" fillId="0" borderId="5" xfId="43" applyFont="1" applyFill="1" applyBorder="1" applyAlignment="1">
      <alignment horizontal="center"/>
    </xf>
    <xf numFmtId="44" fontId="3" fillId="28" borderId="5" xfId="43" applyFont="1" applyFill="1" applyBorder="1" applyAlignment="1">
      <alignment horizontal="center"/>
    </xf>
    <xf numFmtId="2" fontId="5" fillId="0" borderId="5" xfId="45" applyNumberFormat="1" applyFont="1" applyFill="1" applyBorder="1" applyAlignment="1">
      <alignment horizontal="center"/>
    </xf>
    <xf numFmtId="0" fontId="7" fillId="0" borderId="0" xfId="45" applyFill="1"/>
    <xf numFmtId="0" fontId="27" fillId="0" borderId="0" xfId="45" applyFont="1" applyFill="1"/>
    <xf numFmtId="0" fontId="31" fillId="0" borderId="0" xfId="45" applyFont="1" applyFill="1"/>
    <xf numFmtId="44" fontId="7" fillId="0" borderId="0" xfId="45" applyNumberFormat="1" applyFill="1"/>
    <xf numFmtId="44" fontId="6" fillId="0" borderId="0" xfId="45" applyNumberFormat="1" applyFont="1" applyFill="1"/>
    <xf numFmtId="2" fontId="2" fillId="0" borderId="25" xfId="0" applyNumberFormat="1" applyFont="1" applyFill="1" applyBorder="1"/>
    <xf numFmtId="2" fontId="2" fillId="0" borderId="26" xfId="0" applyNumberFormat="1" applyFont="1" applyFill="1" applyBorder="1"/>
    <xf numFmtId="2" fontId="2" fillId="0" borderId="24" xfId="0" applyNumberFormat="1" applyFont="1" applyFill="1" applyBorder="1"/>
    <xf numFmtId="2" fontId="2" fillId="0" borderId="23" xfId="0" applyNumberFormat="1" applyFont="1" applyFill="1" applyBorder="1"/>
    <xf numFmtId="0" fontId="0" fillId="0" borderId="0" xfId="0"/>
    <xf numFmtId="0" fontId="2" fillId="0" borderId="5" xfId="0" applyFont="1" applyBorder="1"/>
    <xf numFmtId="0" fontId="0" fillId="0" borderId="0" xfId="0" applyFill="1"/>
    <xf numFmtId="2" fontId="0" fillId="0" borderId="0" xfId="0" applyNumberFormat="1"/>
    <xf numFmtId="0" fontId="3" fillId="0" borderId="3" xfId="0" applyFont="1" applyFill="1" applyBorder="1" applyAlignment="1">
      <alignment horizontal="center"/>
    </xf>
    <xf numFmtId="2" fontId="4" fillId="0" borderId="5" xfId="0" applyNumberFormat="1" applyFont="1" applyFill="1" applyBorder="1"/>
    <xf numFmtId="2" fontId="2" fillId="0" borderId="5" xfId="0" applyNumberFormat="1" applyFont="1" applyFill="1" applyBorder="1"/>
    <xf numFmtId="0" fontId="2" fillId="0" borderId="8" xfId="0" applyFont="1" applyFill="1" applyBorder="1"/>
    <xf numFmtId="0" fontId="2" fillId="0" borderId="30" xfId="0" applyFont="1" applyFill="1" applyBorder="1"/>
    <xf numFmtId="0" fontId="4" fillId="32" borderId="6" xfId="0" applyFont="1" applyFill="1" applyBorder="1"/>
    <xf numFmtId="0" fontId="29" fillId="0" borderId="20" xfId="0" applyFont="1" applyBorder="1" applyAlignment="1">
      <alignment horizontal="center" vertical="center" textRotation="90"/>
    </xf>
    <xf numFmtId="0" fontId="6" fillId="0" borderId="0" xfId="45" applyFont="1" applyFill="1"/>
    <xf numFmtId="44" fontId="0" fillId="0" borderId="0" xfId="43" applyFont="1" applyFill="1"/>
    <xf numFmtId="0" fontId="2" fillId="0" borderId="0" xfId="0" applyFont="1" applyFill="1" applyBorder="1" applyAlignment="1">
      <alignment horizontal="center"/>
    </xf>
    <xf numFmtId="2" fontId="2" fillId="0" borderId="0" xfId="0" applyNumberFormat="1" applyFont="1" applyBorder="1"/>
    <xf numFmtId="0" fontId="3" fillId="0" borderId="0" xfId="0" applyFont="1" applyFill="1" applyBorder="1" applyAlignment="1">
      <alignment horizontal="center"/>
    </xf>
    <xf numFmtId="3" fontId="0" fillId="0" borderId="0" xfId="0" applyNumberFormat="1"/>
    <xf numFmtId="2" fontId="2" fillId="0" borderId="30" xfId="0" applyNumberFormat="1" applyFont="1" applyBorder="1"/>
    <xf numFmtId="0" fontId="32" fillId="0" borderId="0" xfId="45" applyFont="1" applyFill="1" applyAlignment="1">
      <alignment horizontal="right"/>
    </xf>
    <xf numFmtId="0" fontId="2" fillId="33" borderId="3" xfId="0" applyFont="1" applyFill="1" applyBorder="1" applyAlignment="1">
      <alignment horizontal="center"/>
    </xf>
    <xf numFmtId="2" fontId="2" fillId="33" borderId="23" xfId="0" applyNumberFormat="1" applyFont="1" applyFill="1" applyBorder="1"/>
    <xf numFmtId="2" fontId="2" fillId="33" borderId="24" xfId="0" applyNumberFormat="1" applyFont="1" applyFill="1" applyBorder="1"/>
    <xf numFmtId="2" fontId="2" fillId="33" borderId="26" xfId="0" applyNumberFormat="1" applyFont="1" applyFill="1" applyBorder="1"/>
    <xf numFmtId="2" fontId="2" fillId="33" borderId="25" xfId="0" applyNumberFormat="1" applyFont="1" applyFill="1" applyBorder="1"/>
    <xf numFmtId="0" fontId="3" fillId="33" borderId="3" xfId="0" applyFont="1" applyFill="1" applyBorder="1" applyAlignment="1">
      <alignment horizontal="center"/>
    </xf>
    <xf numFmtId="0" fontId="0" fillId="33" borderId="0" xfId="0" applyFill="1"/>
    <xf numFmtId="0" fontId="3" fillId="4" borderId="42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2" fillId="34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/>
    </xf>
    <xf numFmtId="0" fontId="35" fillId="0" borderId="0" xfId="0" applyFont="1"/>
    <xf numFmtId="0" fontId="36" fillId="0" borderId="0" xfId="0" applyFont="1" applyAlignment="1">
      <alignment vertical="center"/>
    </xf>
    <xf numFmtId="0" fontId="3" fillId="35" borderId="46" xfId="0" applyFont="1" applyFill="1" applyBorder="1" applyAlignment="1">
      <alignment horizontal="right"/>
    </xf>
    <xf numFmtId="0" fontId="3" fillId="35" borderId="47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4" borderId="0" xfId="0" applyFont="1" applyFill="1" applyAlignment="1">
      <alignment horizontal="center" vertical="center" wrapText="1"/>
    </xf>
    <xf numFmtId="0" fontId="3" fillId="28" borderId="0" xfId="45" applyFont="1" applyFill="1" applyAlignment="1">
      <alignment horizontal="center" vertical="center" wrapText="1"/>
    </xf>
    <xf numFmtId="0" fontId="7" fillId="28" borderId="0" xfId="45" applyFill="1" applyAlignment="1"/>
    <xf numFmtId="0" fontId="3" fillId="30" borderId="0" xfId="45" applyFont="1" applyFill="1" applyAlignment="1">
      <alignment horizontal="center" vertical="center" wrapText="1"/>
    </xf>
    <xf numFmtId="0" fontId="7" fillId="0" borderId="0" xfId="45" applyAlignment="1"/>
    <xf numFmtId="0" fontId="27" fillId="0" borderId="26" xfId="45" applyFont="1" applyFill="1" applyBorder="1" applyAlignment="1">
      <alignment horizontal="center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2" fillId="0" borderId="38" xfId="0" applyFont="1" applyBorder="1" applyAlignment="1">
      <alignment horizontal="left"/>
    </xf>
    <xf numFmtId="0" fontId="2" fillId="0" borderId="39" xfId="0" applyFont="1" applyBorder="1" applyAlignment="1">
      <alignment horizontal="left"/>
    </xf>
    <xf numFmtId="0" fontId="2" fillId="0" borderId="40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33" fillId="0" borderId="31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3" fillId="4" borderId="32" xfId="0" applyFont="1" applyFill="1" applyBorder="1" applyAlignment="1">
      <alignment horizontal="center"/>
    </xf>
    <xf numFmtId="0" fontId="3" fillId="4" borderId="33" xfId="0" applyFont="1" applyFill="1" applyBorder="1" applyAlignment="1">
      <alignment horizontal="center"/>
    </xf>
    <xf numFmtId="0" fontId="3" fillId="4" borderId="34" xfId="0" applyFont="1" applyFill="1" applyBorder="1" applyAlignment="1">
      <alignment horizontal="center"/>
    </xf>
    <xf numFmtId="0" fontId="2" fillId="0" borderId="35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0" fontId="34" fillId="0" borderId="35" xfId="0" applyFont="1" applyBorder="1" applyAlignment="1">
      <alignment horizontal="left" vertical="center" wrapText="1"/>
    </xf>
    <xf numFmtId="0" fontId="34" fillId="0" borderId="36" xfId="0" applyFont="1" applyBorder="1" applyAlignment="1">
      <alignment horizontal="left" vertical="center" wrapText="1"/>
    </xf>
    <xf numFmtId="0" fontId="34" fillId="0" borderId="44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7" fillId="0" borderId="0" xfId="0" applyFont="1" applyAlignment="1">
      <alignment horizontal="left"/>
    </xf>
    <xf numFmtId="0" fontId="3" fillId="4" borderId="41" xfId="0" applyFont="1" applyFill="1" applyBorder="1" applyAlignment="1">
      <alignment horizontal="center"/>
    </xf>
    <xf numFmtId="0" fontId="3" fillId="4" borderId="42" xfId="0" applyFont="1" applyFill="1" applyBorder="1" applyAlignment="1">
      <alignment horizontal="center"/>
    </xf>
    <xf numFmtId="0" fontId="34" fillId="0" borderId="35" xfId="0" applyFont="1" applyBorder="1" applyAlignment="1">
      <alignment vertical="center" wrapText="1"/>
    </xf>
    <xf numFmtId="0" fontId="34" fillId="0" borderId="36" xfId="0" applyFont="1" applyBorder="1" applyAlignment="1">
      <alignment vertical="center" wrapText="1"/>
    </xf>
    <xf numFmtId="0" fontId="34" fillId="0" borderId="44" xfId="0" applyFont="1" applyBorder="1" applyAlignment="1">
      <alignment vertical="center" wrapText="1"/>
    </xf>
  </cellXfs>
  <cellStyles count="47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Currency 2" xfId="43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" xfId="0" builtinId="0"/>
    <cellStyle name="Normal 2" xfId="45"/>
    <cellStyle name="Note 2" xfId="42"/>
    <cellStyle name="Note 2 2" xfId="46"/>
    <cellStyle name="Note 3" xfId="37"/>
    <cellStyle name="Note 4" xfId="44"/>
    <cellStyle name="Output 2" xfId="38"/>
    <cellStyle name="Title 2" xfId="39"/>
    <cellStyle name="Total 2" xfId="40"/>
    <cellStyle name="Warning Text 2" xfId="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shenry2\AppData\Local\Microsoft\Windows\Temporary%20Internet%20Files\Content.Outlook\SW0A8TL1\Evaluator%20Matrix%20RFP730-17004%20Welcome%20Center%20Parking%20Lot%20-%20Unloc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1"/>
      <sheetName val="2"/>
      <sheetName val="3"/>
      <sheetName val="4"/>
      <sheetName val="5"/>
      <sheetName val="Summary"/>
    </sheetNames>
    <sheetDataSet>
      <sheetData sheetId="0">
        <row r="6">
          <cell r="A6" t="str">
            <v>RFP730-17004 Welcome Center Parking Lot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9"/>
  <sheetViews>
    <sheetView workbookViewId="0">
      <selection activeCell="A21" sqref="A21"/>
    </sheetView>
  </sheetViews>
  <sheetFormatPr defaultRowHeight="12.75" x14ac:dyDescent="0.2"/>
  <cols>
    <col min="1" max="1" width="82.42578125" customWidth="1"/>
  </cols>
  <sheetData>
    <row r="2" spans="1:5" ht="15.75" x14ac:dyDescent="0.25">
      <c r="A2" s="9" t="s">
        <v>20</v>
      </c>
    </row>
    <row r="3" spans="1:5" ht="13.5" thickBot="1" x14ac:dyDescent="0.25"/>
    <row r="4" spans="1:5" ht="26.25" customHeight="1" thickTop="1" x14ac:dyDescent="0.2">
      <c r="A4" s="7" t="s">
        <v>2</v>
      </c>
    </row>
    <row r="5" spans="1:5" s="1" customFormat="1" ht="15" x14ac:dyDescent="0.2">
      <c r="A5" s="50" t="s">
        <v>21</v>
      </c>
      <c r="C5" s="40"/>
      <c r="D5" s="8"/>
      <c r="E5" s="8"/>
    </row>
    <row r="6" spans="1:5" ht="15" x14ac:dyDescent="0.2">
      <c r="A6" s="50" t="s">
        <v>22</v>
      </c>
    </row>
    <row r="7" spans="1:5" ht="15" x14ac:dyDescent="0.2">
      <c r="A7" s="50" t="s">
        <v>23</v>
      </c>
    </row>
    <row r="8" spans="1:5" ht="15" x14ac:dyDescent="0.2">
      <c r="A8" s="50" t="s">
        <v>19</v>
      </c>
    </row>
    <row r="9" spans="1:5" ht="15" x14ac:dyDescent="0.2">
      <c r="A9" s="50" t="s">
        <v>24</v>
      </c>
    </row>
  </sheetData>
  <phoneticPr fontId="1" type="noConversion"/>
  <pageMargins left="0.5" right="0.5" top="1" bottom="1" header="0.5" footer="0.5"/>
  <pageSetup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opLeftCell="A2" zoomScaleNormal="100" workbookViewId="0">
      <selection activeCell="G15" sqref="G15"/>
    </sheetView>
  </sheetViews>
  <sheetFormatPr defaultColWidth="9.140625" defaultRowHeight="15" x14ac:dyDescent="0.2"/>
  <cols>
    <col min="1" max="1" width="43.85546875" style="2" customWidth="1"/>
    <col min="2" max="9" width="9.140625" style="2"/>
    <col min="10" max="10" width="17.5703125" style="2" bestFit="1" customWidth="1"/>
    <col min="11" max="11" width="11.140625" style="2" customWidth="1"/>
    <col min="12" max="13" width="9.42578125" style="2" customWidth="1"/>
    <col min="14" max="15" width="9" style="2" customWidth="1"/>
    <col min="16" max="16" width="17.5703125" style="2" bestFit="1" customWidth="1"/>
    <col min="17" max="17" width="13.42578125" style="2" customWidth="1"/>
    <col min="18" max="16384" width="9.140625" style="2"/>
  </cols>
  <sheetData>
    <row r="1" spans="1:17" ht="15.75" x14ac:dyDescent="0.25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</row>
    <row r="2" spans="1:17" ht="15.75" x14ac:dyDescent="0.2">
      <c r="A2" s="104" t="str">
        <f>Responses!A2</f>
        <v>RFP730-17004 Welcome Center Parking Lot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</row>
    <row r="3" spans="1:17" ht="15.75" thickBot="1" x14ac:dyDescent="0.25">
      <c r="P3" s="4"/>
      <c r="Q3" s="4"/>
    </row>
    <row r="4" spans="1:17" s="3" customFormat="1" ht="179.25" customHeight="1" thickBot="1" x14ac:dyDescent="0.25">
      <c r="A4" s="6" t="s">
        <v>2</v>
      </c>
      <c r="B4" s="12" t="s">
        <v>62</v>
      </c>
      <c r="C4" s="12" t="s">
        <v>63</v>
      </c>
      <c r="D4" s="12" t="s">
        <v>64</v>
      </c>
      <c r="E4" s="12" t="s">
        <v>65</v>
      </c>
      <c r="F4" s="12" t="s">
        <v>66</v>
      </c>
      <c r="G4" s="12" t="s">
        <v>67</v>
      </c>
      <c r="H4" s="12" t="s">
        <v>68</v>
      </c>
      <c r="I4" s="12" t="s">
        <v>69</v>
      </c>
      <c r="J4" s="13" t="s">
        <v>3</v>
      </c>
      <c r="K4" s="5" t="s">
        <v>1</v>
      </c>
      <c r="M4" s="10"/>
      <c r="N4" s="10"/>
      <c r="O4" s="10"/>
    </row>
    <row r="5" spans="1:17" ht="16.5" customHeight="1" x14ac:dyDescent="0.2">
      <c r="A5" s="36" t="str">
        <f>Responses!A5</f>
        <v>J.T. Vaughn Construction</v>
      </c>
      <c r="B5" s="14">
        <f>'1'!H5</f>
        <v>59.5</v>
      </c>
      <c r="C5" s="15">
        <f>'2'!H5</f>
        <v>49</v>
      </c>
      <c r="D5" s="14">
        <f>'3'!H5</f>
        <v>44.6</v>
      </c>
      <c r="E5" s="14">
        <f>'4'!H5</f>
        <v>59.5</v>
      </c>
      <c r="F5" s="15">
        <f>'5'!H5</f>
        <v>56</v>
      </c>
      <c r="G5" s="35">
        <f>'6'!H5</f>
        <v>70</v>
      </c>
      <c r="H5" s="51">
        <f>'7'!H5</f>
        <v>63</v>
      </c>
      <c r="I5" s="51">
        <f>'8'!H5</f>
        <v>44</v>
      </c>
      <c r="J5" s="14">
        <f>AVERAGE(B5:I5)</f>
        <v>55.7</v>
      </c>
      <c r="K5" s="76">
        <f>RANK(J5,$J$5:$J$9,0)</f>
        <v>1</v>
      </c>
      <c r="M5" s="11"/>
      <c r="N5" s="11"/>
      <c r="O5" s="11"/>
    </row>
    <row r="6" spans="1:17" s="11" customFormat="1" x14ac:dyDescent="0.2">
      <c r="A6" s="36" t="str">
        <f>Responses!A6</f>
        <v>Panorama</v>
      </c>
      <c r="B6" s="72">
        <f>'1'!H6</f>
        <v>0</v>
      </c>
      <c r="C6" s="73">
        <f>'2'!H6</f>
        <v>0</v>
      </c>
      <c r="D6" s="72">
        <f>'3'!H6</f>
        <v>0</v>
      </c>
      <c r="E6" s="72">
        <f>'4'!H6</f>
        <v>0</v>
      </c>
      <c r="F6" s="73">
        <f>'5'!H6</f>
        <v>28</v>
      </c>
      <c r="G6" s="74">
        <f>'6'!H6</f>
        <v>14</v>
      </c>
      <c r="H6" s="75">
        <f>'7'!H6</f>
        <v>28</v>
      </c>
      <c r="I6" s="75">
        <f>'8'!H6</f>
        <v>27</v>
      </c>
      <c r="J6" s="72">
        <f>AVERAGE(B6:I6)</f>
        <v>12.125</v>
      </c>
      <c r="K6" s="76">
        <f t="shared" ref="K6:K9" si="0">RANK(J6,$J$5:$J$9,0)</f>
        <v>5</v>
      </c>
    </row>
    <row r="7" spans="1:17" x14ac:dyDescent="0.2">
      <c r="A7" s="36" t="str">
        <f>Responses!A7</f>
        <v>Lazer Construction Co.</v>
      </c>
      <c r="B7" s="14">
        <f>'1'!H7</f>
        <v>50.9</v>
      </c>
      <c r="C7" s="15">
        <f>'2'!H7</f>
        <v>49</v>
      </c>
      <c r="D7" s="14">
        <f>'3'!H7</f>
        <v>29.7</v>
      </c>
      <c r="E7" s="14">
        <f>'4'!H7</f>
        <v>60.7</v>
      </c>
      <c r="F7" s="15">
        <f>'5'!H7</f>
        <v>42</v>
      </c>
      <c r="G7" s="35">
        <f>'6'!H7</f>
        <v>42</v>
      </c>
      <c r="H7" s="51">
        <f>'7'!H7</f>
        <v>46</v>
      </c>
      <c r="I7" s="84">
        <f>'8'!I7</f>
        <v>40.89</v>
      </c>
      <c r="J7" s="14">
        <f>AVERAGE(B7:I7)</f>
        <v>45.14875</v>
      </c>
      <c r="K7" s="76">
        <f t="shared" si="0"/>
        <v>3</v>
      </c>
    </row>
    <row r="8" spans="1:17" x14ac:dyDescent="0.2">
      <c r="A8" s="36" t="str">
        <f>Responses!A8</f>
        <v>A-Status Construction</v>
      </c>
      <c r="B8" s="14">
        <f>'1'!H8</f>
        <v>54.8</v>
      </c>
      <c r="C8" s="15">
        <f>'2'!H8</f>
        <v>42</v>
      </c>
      <c r="D8" s="14">
        <f>'3'!H8</f>
        <v>42</v>
      </c>
      <c r="E8" s="14">
        <f>'4'!H8</f>
        <v>58.5</v>
      </c>
      <c r="F8" s="15">
        <f>'5'!H8</f>
        <v>32</v>
      </c>
      <c r="G8" s="35">
        <f>'6'!H8</f>
        <v>47</v>
      </c>
      <c r="H8" s="51">
        <f>'7'!H8</f>
        <v>48</v>
      </c>
      <c r="I8" s="84">
        <f>'8'!I8</f>
        <v>66</v>
      </c>
      <c r="J8" s="14">
        <f>AVERAGE(B8:I8)</f>
        <v>48.787500000000001</v>
      </c>
      <c r="K8" s="76">
        <f t="shared" si="0"/>
        <v>2</v>
      </c>
    </row>
    <row r="9" spans="1:17" x14ac:dyDescent="0.2">
      <c r="A9" s="36" t="str">
        <f>Responses!A9</f>
        <v>Gadberry Construction</v>
      </c>
      <c r="B9" s="14">
        <f>'1'!H9</f>
        <v>54</v>
      </c>
      <c r="C9" s="15">
        <f>'2'!H9</f>
        <v>39</v>
      </c>
      <c r="D9" s="14">
        <f>'3'!H9</f>
        <v>40.700000000000003</v>
      </c>
      <c r="E9" s="14">
        <f>'4'!H9</f>
        <v>54.5</v>
      </c>
      <c r="F9" s="15">
        <f>'5'!H9</f>
        <v>45</v>
      </c>
      <c r="G9" s="35">
        <f>'6'!H9</f>
        <v>43.5</v>
      </c>
      <c r="H9" s="51">
        <f>'7'!H9</f>
        <v>40.5</v>
      </c>
      <c r="I9" s="51">
        <f>'8'!H9</f>
        <v>24</v>
      </c>
      <c r="J9" s="14">
        <f>AVERAGE(B9:I9)</f>
        <v>42.65</v>
      </c>
      <c r="K9" s="76">
        <f t="shared" si="0"/>
        <v>4</v>
      </c>
    </row>
  </sheetData>
  <mergeCells count="2">
    <mergeCell ref="A1:Q1"/>
    <mergeCell ref="A2:Q2"/>
  </mergeCells>
  <phoneticPr fontId="1" type="noConversion"/>
  <pageMargins left="0.75" right="0.75" top="1" bottom="1" header="0.5" footer="0.5"/>
  <pageSetup scale="95" orientation="landscape" horizontalDpi="1200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8"/>
  <sheetViews>
    <sheetView topLeftCell="B4" workbookViewId="0">
      <selection activeCell="E33" sqref="E33"/>
    </sheetView>
  </sheetViews>
  <sheetFormatPr defaultRowHeight="12.75" x14ac:dyDescent="0.2"/>
  <cols>
    <col min="2" max="2" width="21.7109375" customWidth="1"/>
    <col min="3" max="3" width="26" customWidth="1"/>
    <col min="4" max="4" width="26.140625" customWidth="1"/>
    <col min="5" max="5" width="28.42578125" customWidth="1"/>
    <col min="6" max="6" width="26.28515625" customWidth="1"/>
    <col min="7" max="7" width="24" customWidth="1"/>
  </cols>
  <sheetData>
    <row r="1" spans="1:7" x14ac:dyDescent="0.2">
      <c r="A1" s="23"/>
      <c r="B1" s="23"/>
      <c r="C1" s="23"/>
      <c r="D1" s="23"/>
      <c r="E1" s="23"/>
      <c r="F1" s="23"/>
      <c r="G1" s="67"/>
    </row>
    <row r="2" spans="1:7" x14ac:dyDescent="0.2">
      <c r="A2" s="23"/>
      <c r="B2" s="23"/>
      <c r="C2" s="23"/>
      <c r="D2" s="23"/>
      <c r="E2" s="23"/>
      <c r="F2" s="23"/>
      <c r="G2" s="67"/>
    </row>
    <row r="3" spans="1:7" ht="15.75" x14ac:dyDescent="0.2">
      <c r="A3" s="23"/>
      <c r="B3" s="105"/>
      <c r="C3" s="105"/>
      <c r="D3" s="105"/>
      <c r="E3" s="106"/>
      <c r="F3" s="23"/>
      <c r="G3" s="67"/>
    </row>
    <row r="4" spans="1:7" x14ac:dyDescent="0.2">
      <c r="A4" s="23"/>
      <c r="B4" s="107" t="str">
        <f>Responses!A2</f>
        <v>RFP730-17004 Welcome Center Parking Lot</v>
      </c>
      <c r="C4" s="108"/>
      <c r="D4" s="108"/>
      <c r="E4" s="108"/>
      <c r="F4" s="23"/>
      <c r="G4" s="67"/>
    </row>
    <row r="5" spans="1:7" x14ac:dyDescent="0.2">
      <c r="A5" s="23"/>
      <c r="B5" s="23"/>
      <c r="C5" s="23"/>
      <c r="D5" s="23"/>
      <c r="E5" s="23"/>
      <c r="F5" s="23"/>
      <c r="G5" s="67"/>
    </row>
    <row r="6" spans="1:7" x14ac:dyDescent="0.2">
      <c r="A6" s="23"/>
      <c r="B6" s="23"/>
      <c r="C6" s="43" t="s">
        <v>12</v>
      </c>
      <c r="D6" s="109"/>
      <c r="E6" s="109"/>
      <c r="F6" s="109"/>
      <c r="G6" s="109"/>
    </row>
    <row r="7" spans="1:7" ht="15.75" x14ac:dyDescent="0.25">
      <c r="A7" s="23"/>
      <c r="B7" s="53" t="s">
        <v>9</v>
      </c>
      <c r="C7" s="54" t="s">
        <v>28</v>
      </c>
      <c r="D7" s="54" t="s">
        <v>22</v>
      </c>
      <c r="E7" s="54" t="s">
        <v>27</v>
      </c>
      <c r="F7" s="54" t="s">
        <v>26</v>
      </c>
      <c r="G7" s="54" t="s">
        <v>25</v>
      </c>
    </row>
    <row r="8" spans="1:7" ht="15.75" x14ac:dyDescent="0.25">
      <c r="A8" s="23"/>
      <c r="B8" s="44" t="s">
        <v>13</v>
      </c>
      <c r="C8" s="55">
        <v>565000</v>
      </c>
      <c r="D8" s="55">
        <v>599000</v>
      </c>
      <c r="E8" s="56">
        <v>736553</v>
      </c>
      <c r="F8" s="56">
        <v>771695</v>
      </c>
      <c r="G8" s="56">
        <v>858339</v>
      </c>
    </row>
    <row r="9" spans="1:7" ht="15.75" x14ac:dyDescent="0.25">
      <c r="A9" s="23"/>
      <c r="B9" s="45" t="s">
        <v>8</v>
      </c>
      <c r="C9" s="46">
        <f>SUM(C8:C8)</f>
        <v>565000</v>
      </c>
      <c r="D9" s="46">
        <f>SUM(D8:D8)</f>
        <v>599000</v>
      </c>
      <c r="E9" s="46">
        <f t="shared" ref="E9:G9" si="0">SUM(E8:E8)</f>
        <v>736553</v>
      </c>
      <c r="F9" s="46">
        <f t="shared" si="0"/>
        <v>771695</v>
      </c>
      <c r="G9" s="46">
        <f t="shared" si="0"/>
        <v>858339</v>
      </c>
    </row>
    <row r="10" spans="1:7" ht="15.75" x14ac:dyDescent="0.25">
      <c r="A10" s="23"/>
      <c r="B10" s="44" t="s">
        <v>14</v>
      </c>
      <c r="C10" s="47">
        <v>0</v>
      </c>
      <c r="D10" s="47">
        <f>D9-C9</f>
        <v>34000</v>
      </c>
      <c r="E10" s="56">
        <f>E9-C9</f>
        <v>171553</v>
      </c>
      <c r="F10" s="56">
        <f>F9-C9</f>
        <v>206695</v>
      </c>
      <c r="G10" s="56">
        <f>G9-C9</f>
        <v>293339</v>
      </c>
    </row>
    <row r="11" spans="1:7" ht="15.75" x14ac:dyDescent="0.25">
      <c r="A11" s="23"/>
      <c r="B11" s="24" t="s">
        <v>10</v>
      </c>
      <c r="C11" s="57">
        <v>30</v>
      </c>
      <c r="D11" s="52">
        <f>$C$11-(D10/$C$9)*$C$11</f>
        <v>28.194690265486727</v>
      </c>
      <c r="E11" s="52">
        <f>ABS($C$11-(E10/$C$9)*$C$11)</f>
        <v>20.890991150442478</v>
      </c>
      <c r="F11" s="52">
        <f t="shared" ref="F11:G11" si="1">ABS($C$11-(F10/$C$9)*$C$11)</f>
        <v>19.025044247787612</v>
      </c>
      <c r="G11" s="52">
        <f t="shared" si="1"/>
        <v>14.424477876106193</v>
      </c>
    </row>
    <row r="12" spans="1:7" x14ac:dyDescent="0.2">
      <c r="A12" s="23"/>
      <c r="B12" s="58"/>
      <c r="C12" s="59"/>
      <c r="D12" s="58"/>
      <c r="E12" s="58"/>
      <c r="F12" s="23"/>
      <c r="G12" s="67"/>
    </row>
    <row r="13" spans="1:7" x14ac:dyDescent="0.2">
      <c r="A13" s="23"/>
      <c r="B13" s="60" t="s">
        <v>18</v>
      </c>
      <c r="C13" s="58"/>
      <c r="D13" s="60" t="s">
        <v>30</v>
      </c>
      <c r="E13" s="23"/>
      <c r="F13" s="23"/>
      <c r="G13" s="67"/>
    </row>
    <row r="14" spans="1:7" x14ac:dyDescent="0.2">
      <c r="A14" s="23"/>
      <c r="B14" s="78" t="s">
        <v>28</v>
      </c>
      <c r="C14" s="61">
        <v>565000</v>
      </c>
      <c r="D14" s="85" t="s">
        <v>32</v>
      </c>
      <c r="E14" s="23"/>
      <c r="F14" s="23"/>
      <c r="G14" s="67"/>
    </row>
    <row r="15" spans="1:7" x14ac:dyDescent="0.2">
      <c r="A15" s="23"/>
      <c r="B15" s="78" t="s">
        <v>22</v>
      </c>
      <c r="C15" s="61">
        <v>599000</v>
      </c>
      <c r="D15" s="85" t="s">
        <v>35</v>
      </c>
      <c r="E15" s="23"/>
      <c r="F15" s="23"/>
      <c r="G15" s="67"/>
    </row>
    <row r="16" spans="1:7" x14ac:dyDescent="0.2">
      <c r="A16" s="23"/>
      <c r="B16" s="78" t="s">
        <v>27</v>
      </c>
      <c r="C16" s="62">
        <v>736553</v>
      </c>
      <c r="D16" s="85" t="s">
        <v>31</v>
      </c>
      <c r="E16" s="23"/>
      <c r="F16" s="23"/>
      <c r="G16" s="67"/>
    </row>
    <row r="17" spans="1:7" x14ac:dyDescent="0.2">
      <c r="A17" s="23"/>
      <c r="B17" s="78" t="s">
        <v>26</v>
      </c>
      <c r="C17" s="62">
        <v>771695</v>
      </c>
      <c r="D17" s="85" t="s">
        <v>34</v>
      </c>
      <c r="E17" s="23"/>
      <c r="F17" s="23"/>
      <c r="G17" s="67"/>
    </row>
    <row r="18" spans="1:7" x14ac:dyDescent="0.2">
      <c r="A18" s="23"/>
      <c r="B18" s="78" t="s">
        <v>25</v>
      </c>
      <c r="C18" s="79">
        <v>858339</v>
      </c>
      <c r="D18" s="85" t="s">
        <v>33</v>
      </c>
      <c r="E18" s="23"/>
      <c r="F18" s="23"/>
      <c r="G18" s="67"/>
    </row>
    <row r="19" spans="1:7" x14ac:dyDescent="0.2">
      <c r="A19" s="67"/>
      <c r="B19" s="69"/>
      <c r="C19" s="69"/>
      <c r="D19" s="69"/>
      <c r="E19" s="67"/>
      <c r="F19" s="67"/>
      <c r="G19" s="67"/>
    </row>
    <row r="20" spans="1:7" x14ac:dyDescent="0.2">
      <c r="A20" s="67"/>
      <c r="B20" s="67"/>
      <c r="C20" s="67"/>
      <c r="D20" s="67"/>
      <c r="E20" s="67"/>
      <c r="F20" s="67"/>
      <c r="G20" s="67"/>
    </row>
    <row r="21" spans="1:7" ht="11.25" customHeight="1" x14ac:dyDescent="0.2">
      <c r="A21" s="67"/>
      <c r="B21" s="67"/>
      <c r="C21" s="67"/>
      <c r="D21" s="67"/>
      <c r="E21" s="67"/>
      <c r="F21" s="67"/>
      <c r="G21" s="67"/>
    </row>
    <row r="22" spans="1:7" ht="20.25" customHeight="1" x14ac:dyDescent="0.2">
      <c r="A22" s="67"/>
      <c r="B22" s="67"/>
      <c r="C22" s="67"/>
      <c r="D22" s="67"/>
      <c r="E22" s="83"/>
      <c r="F22" s="110" t="s">
        <v>36</v>
      </c>
      <c r="G22" s="67"/>
    </row>
    <row r="23" spans="1:7" ht="33.75" customHeight="1" x14ac:dyDescent="0.2">
      <c r="A23" s="67"/>
      <c r="B23" s="67"/>
      <c r="C23" s="67"/>
      <c r="D23" s="67"/>
      <c r="E23" s="67"/>
      <c r="F23" s="111"/>
      <c r="G23" s="67"/>
    </row>
    <row r="24" spans="1:7" x14ac:dyDescent="0.2">
      <c r="A24" s="67"/>
      <c r="B24" s="67" t="s">
        <v>26</v>
      </c>
      <c r="C24" s="70">
        <f>F11</f>
        <v>19.025044247787612</v>
      </c>
      <c r="D24" s="67"/>
      <c r="E24" s="67"/>
      <c r="F24" s="67"/>
      <c r="G24" s="67"/>
    </row>
    <row r="25" spans="1:7" x14ac:dyDescent="0.2">
      <c r="A25" s="67"/>
      <c r="B25" s="67" t="s">
        <v>22</v>
      </c>
      <c r="C25" s="70">
        <f>D11</f>
        <v>28.194690265486727</v>
      </c>
      <c r="D25" s="67"/>
      <c r="E25" s="67"/>
      <c r="F25" s="67"/>
      <c r="G25" s="67"/>
    </row>
    <row r="26" spans="1:7" x14ac:dyDescent="0.2">
      <c r="A26" s="67"/>
      <c r="B26" s="67" t="s">
        <v>29</v>
      </c>
      <c r="C26" s="70">
        <f>E11</f>
        <v>20.890991150442478</v>
      </c>
      <c r="D26" s="67"/>
      <c r="E26" s="67"/>
      <c r="F26" s="67"/>
      <c r="G26" s="67"/>
    </row>
    <row r="27" spans="1:7" x14ac:dyDescent="0.2">
      <c r="A27" s="67"/>
      <c r="B27" s="67" t="s">
        <v>28</v>
      </c>
      <c r="C27" s="70">
        <f>C11</f>
        <v>30</v>
      </c>
      <c r="D27" s="67"/>
      <c r="E27" s="67"/>
      <c r="F27" s="67"/>
      <c r="G27" s="67"/>
    </row>
    <row r="28" spans="1:7" x14ac:dyDescent="0.2">
      <c r="A28" s="67"/>
      <c r="B28" s="67" t="s">
        <v>25</v>
      </c>
      <c r="C28" s="70">
        <f>G11</f>
        <v>14.424477876106193</v>
      </c>
      <c r="D28" s="67"/>
      <c r="E28" s="67"/>
      <c r="F28" s="67"/>
      <c r="G28" s="67"/>
    </row>
  </sheetData>
  <mergeCells count="4">
    <mergeCell ref="B3:E3"/>
    <mergeCell ref="B4:E4"/>
    <mergeCell ref="D6:G6"/>
    <mergeCell ref="F22:F23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workbookViewId="0">
      <selection activeCell="I13" sqref="I13"/>
    </sheetView>
  </sheetViews>
  <sheetFormatPr defaultRowHeight="12.75" x14ac:dyDescent="0.2"/>
  <cols>
    <col min="1" max="1" width="44" bestFit="1" customWidth="1"/>
    <col min="2" max="2" width="11" customWidth="1"/>
    <col min="3" max="3" width="7.7109375" customWidth="1"/>
    <col min="4" max="4" width="8.28515625" bestFit="1" customWidth="1"/>
    <col min="5" max="5" width="8.5703125" customWidth="1"/>
    <col min="6" max="6" width="8.28515625" bestFit="1" customWidth="1"/>
    <col min="7" max="8" width="8.42578125" style="30" customWidth="1"/>
    <col min="9" max="9" width="8.42578125" style="67" customWidth="1"/>
    <col min="10" max="10" width="17.5703125" bestFit="1" customWidth="1"/>
    <col min="11" max="11" width="10.42578125" bestFit="1" customWidth="1"/>
  </cols>
  <sheetData>
    <row r="1" spans="1:11" ht="15.75" x14ac:dyDescent="0.25">
      <c r="A1" s="102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1" x14ac:dyDescent="0.2">
      <c r="A2" s="104" t="str">
        <f>Responses!A2</f>
        <v>RFP730-17004 Welcome Center Parking Lot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</row>
    <row r="3" spans="1:11" ht="15.75" thickBot="1" x14ac:dyDescent="0.25">
      <c r="A3" s="31"/>
      <c r="B3" s="31"/>
      <c r="C3" s="31"/>
      <c r="D3" s="31"/>
      <c r="E3" s="31"/>
      <c r="F3" s="31"/>
      <c r="G3" s="31"/>
      <c r="H3" s="31"/>
      <c r="I3" s="31"/>
      <c r="J3" s="37"/>
      <c r="K3" s="37"/>
    </row>
    <row r="4" spans="1:11" ht="129" customHeight="1" thickBot="1" x14ac:dyDescent="0.25">
      <c r="A4" s="6" t="s">
        <v>2</v>
      </c>
      <c r="B4" s="25" t="s">
        <v>62</v>
      </c>
      <c r="C4" s="25" t="s">
        <v>63</v>
      </c>
      <c r="D4" s="25" t="s">
        <v>64</v>
      </c>
      <c r="E4" s="25" t="s">
        <v>65</v>
      </c>
      <c r="F4" s="25" t="s">
        <v>66</v>
      </c>
      <c r="G4" s="25" t="s">
        <v>67</v>
      </c>
      <c r="H4" s="25" t="s">
        <v>68</v>
      </c>
      <c r="I4" s="25" t="s">
        <v>69</v>
      </c>
      <c r="J4" s="26" t="s">
        <v>3</v>
      </c>
      <c r="K4" s="5" t="s">
        <v>1</v>
      </c>
    </row>
    <row r="5" spans="1:11" s="69" customFormat="1" ht="15.75" x14ac:dyDescent="0.25">
      <c r="A5" s="36" t="str">
        <f>Responses!A5</f>
        <v>J.T. Vaughn Construction</v>
      </c>
      <c r="B5" s="66">
        <f>'1'!I5</f>
        <v>78.53</v>
      </c>
      <c r="C5" s="65">
        <f>'2'!I5</f>
        <v>68.03</v>
      </c>
      <c r="D5" s="65">
        <f>'3'!I5</f>
        <v>63.63</v>
      </c>
      <c r="E5" s="65">
        <f>'4'!I5</f>
        <v>78.530000000000015</v>
      </c>
      <c r="F5" s="65">
        <f>'5'!I5</f>
        <v>75.03</v>
      </c>
      <c r="G5" s="64">
        <f>'6'!I5</f>
        <v>89.03</v>
      </c>
      <c r="H5" s="64">
        <f>'7'!I5</f>
        <v>82.03</v>
      </c>
      <c r="I5" s="64">
        <f>'8'!I5</f>
        <v>63.03</v>
      </c>
      <c r="J5" s="63">
        <f>AVERAGE(B5:I5)</f>
        <v>74.72999999999999</v>
      </c>
      <c r="K5" s="71">
        <f>RANK(J5:J5,$J$5:$J$9,0)</f>
        <v>2</v>
      </c>
    </row>
    <row r="6" spans="1:11" s="69" customFormat="1" ht="15.75" x14ac:dyDescent="0.25">
      <c r="A6" s="36" t="str">
        <f>Responses!A6</f>
        <v>Panorama</v>
      </c>
      <c r="B6" s="66">
        <f>'1'!I6</f>
        <v>28.19</v>
      </c>
      <c r="C6" s="65">
        <f>'2'!I6</f>
        <v>28.19</v>
      </c>
      <c r="D6" s="65">
        <f>'3'!I6</f>
        <v>28.19</v>
      </c>
      <c r="E6" s="65">
        <f>'4'!I6</f>
        <v>28.19</v>
      </c>
      <c r="F6" s="65">
        <f>'5'!I6</f>
        <v>56.19</v>
      </c>
      <c r="G6" s="64">
        <f>'6'!I6</f>
        <v>42.19</v>
      </c>
      <c r="H6" s="64">
        <f>'7'!I6</f>
        <v>56.19</v>
      </c>
      <c r="I6" s="64">
        <f>'8'!I6</f>
        <v>55.19</v>
      </c>
      <c r="J6" s="63">
        <f>AVERAGE(B6:I6)</f>
        <v>40.314999999999998</v>
      </c>
      <c r="K6" s="71">
        <f t="shared" ref="K6:K9" si="0">RANK(J6:J6,$J$5:$J$9,0)</f>
        <v>5</v>
      </c>
    </row>
    <row r="7" spans="1:11" s="30" customFormat="1" ht="15.75" x14ac:dyDescent="0.25">
      <c r="A7" s="36" t="str">
        <f>Responses!A7</f>
        <v>Lazer Construction Co.</v>
      </c>
      <c r="B7" s="27">
        <f>'1'!I7</f>
        <v>71.789999999999992</v>
      </c>
      <c r="C7" s="28">
        <f>'2'!I7</f>
        <v>69.89</v>
      </c>
      <c r="D7" s="28">
        <f>'3'!I7</f>
        <v>50.589999999999996</v>
      </c>
      <c r="E7" s="28">
        <f>'4'!I7</f>
        <v>81.59</v>
      </c>
      <c r="F7" s="28">
        <f>'5'!I7</f>
        <v>62.89</v>
      </c>
      <c r="G7" s="42">
        <f>'6'!I7</f>
        <v>62.89</v>
      </c>
      <c r="H7" s="42">
        <f>'7'!I7</f>
        <v>66.89</v>
      </c>
      <c r="I7" s="42">
        <f>'8'!I7</f>
        <v>40.89</v>
      </c>
      <c r="J7" s="29">
        <f>AVERAGE(B7:I7)</f>
        <v>63.427499999999995</v>
      </c>
      <c r="K7" s="71">
        <f t="shared" si="0"/>
        <v>3</v>
      </c>
    </row>
    <row r="8" spans="1:11" s="92" customFormat="1" ht="15.75" x14ac:dyDescent="0.25">
      <c r="A8" s="86" t="str">
        <f>Responses!A8</f>
        <v>A-Status Construction</v>
      </c>
      <c r="B8" s="87">
        <f>'1'!I8</f>
        <v>84.8</v>
      </c>
      <c r="C8" s="88">
        <f>'2'!I8</f>
        <v>72</v>
      </c>
      <c r="D8" s="88">
        <f>'3'!I8</f>
        <v>72</v>
      </c>
      <c r="E8" s="88">
        <f>'4'!I8</f>
        <v>88.5</v>
      </c>
      <c r="F8" s="88">
        <f>'5'!I8</f>
        <v>62</v>
      </c>
      <c r="G8" s="89">
        <f>'6'!I8</f>
        <v>77</v>
      </c>
      <c r="H8" s="89">
        <f>'7'!I8</f>
        <v>78</v>
      </c>
      <c r="I8" s="89">
        <f>'8'!I8</f>
        <v>66</v>
      </c>
      <c r="J8" s="90">
        <f>AVERAGE(B8:I8)</f>
        <v>75.037499999999994</v>
      </c>
      <c r="K8" s="91">
        <f t="shared" si="0"/>
        <v>1</v>
      </c>
    </row>
    <row r="9" spans="1:11" s="67" customFormat="1" ht="15.75" x14ac:dyDescent="0.25">
      <c r="A9" s="36" t="str">
        <f>Responses!A9</f>
        <v>Gadberry Construction</v>
      </c>
      <c r="B9" s="27">
        <f>'1'!I9</f>
        <v>68.42</v>
      </c>
      <c r="C9" s="28">
        <f>'2'!I9</f>
        <v>53.42</v>
      </c>
      <c r="D9" s="28">
        <f>'3'!I9</f>
        <v>55.120000000000005</v>
      </c>
      <c r="E9" s="28">
        <f>'4'!I9</f>
        <v>68.92</v>
      </c>
      <c r="F9" s="28">
        <f>'5'!I9</f>
        <v>59.42</v>
      </c>
      <c r="G9" s="42">
        <f>'6'!I9</f>
        <v>57.92</v>
      </c>
      <c r="H9" s="42">
        <f>'7'!I9</f>
        <v>54.92</v>
      </c>
      <c r="I9" s="42">
        <f>'8'!I9</f>
        <v>38.42</v>
      </c>
      <c r="J9" s="29">
        <f>AVERAGE(B9:I9)</f>
        <v>57.070000000000007</v>
      </c>
      <c r="K9" s="71">
        <f t="shared" si="0"/>
        <v>4</v>
      </c>
    </row>
    <row r="10" spans="1:11" s="67" customFormat="1" ht="15.75" x14ac:dyDescent="0.25">
      <c r="A10" s="80"/>
      <c r="B10" s="81"/>
      <c r="C10" s="81"/>
      <c r="D10" s="81"/>
      <c r="E10" s="81"/>
      <c r="F10" s="81"/>
      <c r="G10" s="81"/>
      <c r="H10" s="81"/>
      <c r="I10" s="81"/>
      <c r="J10" s="81"/>
      <c r="K10" s="82"/>
    </row>
    <row r="11" spans="1:11" s="67" customFormat="1" ht="15.75" x14ac:dyDescent="0.25">
      <c r="A11" s="80"/>
      <c r="B11" s="81"/>
      <c r="C11" s="81"/>
      <c r="D11" s="81"/>
      <c r="E11" s="81"/>
      <c r="F11" s="81"/>
      <c r="G11" s="81"/>
      <c r="H11" s="81"/>
      <c r="I11" s="81"/>
      <c r="J11" s="81"/>
      <c r="K11" s="82"/>
    </row>
    <row r="13" spans="1:11" ht="15" x14ac:dyDescent="0.2">
      <c r="A13" s="38" t="s">
        <v>70</v>
      </c>
    </row>
    <row r="14" spans="1:11" ht="15" x14ac:dyDescent="0.2">
      <c r="A14" s="31"/>
    </row>
    <row r="15" spans="1:11" ht="15" x14ac:dyDescent="0.2">
      <c r="A15" s="38" t="s">
        <v>71</v>
      </c>
    </row>
  </sheetData>
  <mergeCells count="2">
    <mergeCell ref="A1:K1"/>
    <mergeCell ref="A2:K2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opLeftCell="C10" zoomScaleNormal="100" workbookViewId="0">
      <selection activeCell="B4" sqref="B4:E4"/>
    </sheetView>
  </sheetViews>
  <sheetFormatPr defaultColWidth="9.140625" defaultRowHeight="15" x14ac:dyDescent="0.2"/>
  <cols>
    <col min="1" max="1" width="32.5703125" style="31" customWidth="1"/>
    <col min="2" max="3" width="10.85546875" style="31" customWidth="1"/>
    <col min="4" max="4" width="9.140625" style="31"/>
    <col min="5" max="5" width="31.42578125" style="31" customWidth="1"/>
    <col min="6" max="6" width="11" style="31" customWidth="1"/>
    <col min="7" max="7" width="11.42578125" style="31" customWidth="1"/>
    <col min="8" max="8" width="11.7109375" style="31" customWidth="1"/>
    <col min="9" max="16384" width="9.140625" style="31"/>
  </cols>
  <sheetData>
    <row r="1" spans="1:8" ht="15.75" x14ac:dyDescent="0.25">
      <c r="A1" s="102" t="s">
        <v>37</v>
      </c>
      <c r="B1" s="102"/>
      <c r="C1" s="102"/>
      <c r="D1" s="102"/>
      <c r="E1" s="102"/>
      <c r="F1" s="102"/>
      <c r="G1" s="102"/>
      <c r="H1" s="102"/>
    </row>
    <row r="2" spans="1:8" ht="15.75" x14ac:dyDescent="0.25">
      <c r="A2" s="116" t="str">
        <f>[1]Cover!A6</f>
        <v>RFP730-17004 Welcome Center Parking Lot</v>
      </c>
      <c r="B2" s="102"/>
      <c r="C2" s="102"/>
      <c r="D2" s="102"/>
      <c r="E2" s="102"/>
      <c r="F2" s="102"/>
      <c r="G2" s="102"/>
      <c r="H2" s="102"/>
    </row>
    <row r="4" spans="1:8" ht="16.5" thickBot="1" x14ac:dyDescent="0.3">
      <c r="A4" s="31" t="s">
        <v>38</v>
      </c>
      <c r="B4" s="117"/>
      <c r="C4" s="117"/>
      <c r="D4" s="117"/>
      <c r="E4" s="117"/>
    </row>
    <row r="6" spans="1:8" ht="15.75" thickBot="1" x14ac:dyDescent="0.25">
      <c r="A6" s="31" t="s">
        <v>39</v>
      </c>
      <c r="B6" s="118">
        <f>[1]Cover!E13</f>
        <v>0</v>
      </c>
      <c r="C6" s="118"/>
      <c r="D6" s="118"/>
      <c r="E6" s="118"/>
    </row>
    <row r="8" spans="1:8" x14ac:dyDescent="0.2">
      <c r="A8" s="119" t="s">
        <v>40</v>
      </c>
      <c r="B8" s="119"/>
      <c r="C8" s="119"/>
      <c r="D8" s="119"/>
      <c r="E8" s="119"/>
      <c r="F8" s="119"/>
      <c r="G8" s="119"/>
      <c r="H8" s="119"/>
    </row>
    <row r="9" spans="1:8" x14ac:dyDescent="0.2">
      <c r="A9" s="119"/>
      <c r="B9" s="119"/>
      <c r="C9" s="119"/>
      <c r="D9" s="119"/>
      <c r="E9" s="119"/>
      <c r="F9" s="119"/>
      <c r="G9" s="119"/>
      <c r="H9" s="119"/>
    </row>
    <row r="10" spans="1:8" ht="15.75" thickBot="1" x14ac:dyDescent="0.25"/>
    <row r="11" spans="1:8" ht="16.5" thickTop="1" x14ac:dyDescent="0.25">
      <c r="A11" s="120" t="s">
        <v>41</v>
      </c>
      <c r="B11" s="121"/>
      <c r="C11" s="121"/>
      <c r="D11" s="121"/>
      <c r="E11" s="122"/>
    </row>
    <row r="12" spans="1:8" x14ac:dyDescent="0.2">
      <c r="A12" s="123" t="s">
        <v>42</v>
      </c>
      <c r="B12" s="124"/>
      <c r="C12" s="124"/>
      <c r="D12" s="124"/>
      <c r="E12" s="125"/>
    </row>
    <row r="13" spans="1:8" x14ac:dyDescent="0.2">
      <c r="A13" s="126" t="s">
        <v>43</v>
      </c>
      <c r="B13" s="127"/>
      <c r="C13" s="127"/>
      <c r="D13" s="127"/>
      <c r="E13" s="128"/>
    </row>
    <row r="14" spans="1:8" x14ac:dyDescent="0.2">
      <c r="A14" s="126" t="s">
        <v>44</v>
      </c>
      <c r="B14" s="127"/>
      <c r="C14" s="127"/>
      <c r="D14" s="127"/>
      <c r="E14" s="128"/>
    </row>
    <row r="15" spans="1:8" x14ac:dyDescent="0.2">
      <c r="A15" s="126" t="s">
        <v>45</v>
      </c>
      <c r="B15" s="127"/>
      <c r="C15" s="127"/>
      <c r="D15" s="127"/>
      <c r="E15" s="128"/>
    </row>
    <row r="16" spans="1:8" x14ac:dyDescent="0.2">
      <c r="A16" s="126" t="s">
        <v>46</v>
      </c>
      <c r="B16" s="127"/>
      <c r="C16" s="127"/>
      <c r="D16" s="127"/>
      <c r="E16" s="128"/>
    </row>
    <row r="17" spans="1:15" ht="15.75" thickBot="1" x14ac:dyDescent="0.25">
      <c r="A17" s="113" t="s">
        <v>47</v>
      </c>
      <c r="B17" s="114"/>
      <c r="C17" s="114"/>
      <c r="D17" s="114"/>
      <c r="E17" s="115"/>
    </row>
    <row r="18" spans="1:15" ht="16.5" thickTop="1" thickBot="1" x14ac:dyDescent="0.25"/>
    <row r="19" spans="1:15" ht="21.95" customHeight="1" thickTop="1" x14ac:dyDescent="0.25">
      <c r="A19" s="134" t="s">
        <v>48</v>
      </c>
      <c r="B19" s="135"/>
      <c r="C19" s="135"/>
      <c r="D19" s="135"/>
      <c r="E19" s="135"/>
      <c r="F19" s="93" t="s">
        <v>49</v>
      </c>
      <c r="G19" s="93" t="s">
        <v>50</v>
      </c>
      <c r="H19" s="94" t="s">
        <v>51</v>
      </c>
    </row>
    <row r="20" spans="1:15" s="98" customFormat="1" ht="43.5" customHeight="1" x14ac:dyDescent="0.2">
      <c r="A20" s="136" t="s">
        <v>52</v>
      </c>
      <c r="B20" s="137"/>
      <c r="C20" s="137"/>
      <c r="D20" s="137"/>
      <c r="E20" s="138"/>
      <c r="F20" s="95"/>
      <c r="G20" s="96">
        <v>6</v>
      </c>
      <c r="H20" s="97">
        <f t="shared" ref="H20:H25" si="0">F20*G20</f>
        <v>0</v>
      </c>
      <c r="J20" s="99" t="s">
        <v>53</v>
      </c>
      <c r="K20" s="99"/>
      <c r="L20" s="99"/>
      <c r="M20" s="99"/>
      <c r="N20" s="99"/>
      <c r="O20" s="99"/>
    </row>
    <row r="21" spans="1:15" s="98" customFormat="1" ht="84.75" customHeight="1" x14ac:dyDescent="0.2">
      <c r="A21" s="136" t="s">
        <v>54</v>
      </c>
      <c r="B21" s="137"/>
      <c r="C21" s="137"/>
      <c r="D21" s="137"/>
      <c r="E21" s="138"/>
      <c r="F21" s="96"/>
      <c r="G21" s="96">
        <v>4</v>
      </c>
      <c r="H21" s="97">
        <f t="shared" si="0"/>
        <v>0</v>
      </c>
    </row>
    <row r="22" spans="1:15" s="98" customFormat="1" ht="36" customHeight="1" x14ac:dyDescent="0.2">
      <c r="A22" s="136" t="s">
        <v>55</v>
      </c>
      <c r="B22" s="137"/>
      <c r="C22" s="137"/>
      <c r="D22" s="137"/>
      <c r="E22" s="138"/>
      <c r="F22" s="96"/>
      <c r="G22" s="96">
        <v>3</v>
      </c>
      <c r="H22" s="97">
        <f t="shared" si="0"/>
        <v>0</v>
      </c>
    </row>
    <row r="23" spans="1:15" s="98" customFormat="1" ht="34.5" customHeight="1" x14ac:dyDescent="0.2">
      <c r="A23" s="129" t="s">
        <v>56</v>
      </c>
      <c r="B23" s="130"/>
      <c r="C23" s="130"/>
      <c r="D23" s="130"/>
      <c r="E23" s="131"/>
      <c r="F23" s="96"/>
      <c r="G23" s="96">
        <v>3</v>
      </c>
      <c r="H23" s="97">
        <f t="shared" si="0"/>
        <v>0</v>
      </c>
    </row>
    <row r="24" spans="1:15" s="98" customFormat="1" ht="34.5" customHeight="1" x14ac:dyDescent="0.2">
      <c r="A24" s="129" t="s">
        <v>57</v>
      </c>
      <c r="B24" s="130"/>
      <c r="C24" s="130"/>
      <c r="D24" s="130"/>
      <c r="E24" s="131"/>
      <c r="F24" s="96"/>
      <c r="G24" s="96">
        <v>3</v>
      </c>
      <c r="H24" s="97">
        <f t="shared" si="0"/>
        <v>0</v>
      </c>
    </row>
    <row r="25" spans="1:15" s="98" customFormat="1" ht="33" customHeight="1" x14ac:dyDescent="0.2">
      <c r="A25" s="129" t="s">
        <v>58</v>
      </c>
      <c r="B25" s="130"/>
      <c r="C25" s="130"/>
      <c r="D25" s="130"/>
      <c r="E25" s="131"/>
      <c r="F25" s="96"/>
      <c r="G25" s="96">
        <v>1</v>
      </c>
      <c r="H25" s="97">
        <f t="shared" si="0"/>
        <v>0</v>
      </c>
    </row>
    <row r="26" spans="1:15" ht="16.5" thickBot="1" x14ac:dyDescent="0.3">
      <c r="G26" s="100" t="s">
        <v>59</v>
      </c>
      <c r="H26" s="101">
        <f>SUM(H20:H25)</f>
        <v>0</v>
      </c>
    </row>
    <row r="27" spans="1:15" x14ac:dyDescent="0.2">
      <c r="A27" s="132" t="s">
        <v>60</v>
      </c>
      <c r="B27" s="132"/>
      <c r="C27" s="132"/>
      <c r="D27" s="132"/>
      <c r="E27" s="132"/>
    </row>
    <row r="29" spans="1:15" x14ac:dyDescent="0.2">
      <c r="A29" s="133" t="s">
        <v>61</v>
      </c>
      <c r="B29" s="133"/>
      <c r="C29" s="133"/>
    </row>
  </sheetData>
  <protectedRanges>
    <protectedRange sqref="F21:F25" name="Points"/>
  </protectedRanges>
  <mergeCells count="21">
    <mergeCell ref="A25:E25"/>
    <mergeCell ref="A27:E27"/>
    <mergeCell ref="A29:C29"/>
    <mergeCell ref="A19:E19"/>
    <mergeCell ref="A20:E20"/>
    <mergeCell ref="A21:E21"/>
    <mergeCell ref="A22:E22"/>
    <mergeCell ref="A23:E23"/>
    <mergeCell ref="A24:E24"/>
    <mergeCell ref="A17:E17"/>
    <mergeCell ref="A1:H1"/>
    <mergeCell ref="A2:H2"/>
    <mergeCell ref="B4:E4"/>
    <mergeCell ref="B6:E6"/>
    <mergeCell ref="A8:H9"/>
    <mergeCell ref="A11:E11"/>
    <mergeCell ref="A12:E12"/>
    <mergeCell ref="A13:E13"/>
    <mergeCell ref="A14:E14"/>
    <mergeCell ref="A15:E15"/>
    <mergeCell ref="A16:E16"/>
  </mergeCells>
  <pageMargins left="0.75" right="0.75" top="1" bottom="1" header="0.5" footer="0.5"/>
  <pageSetup scale="7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F18" sqref="F18"/>
    </sheetView>
  </sheetViews>
  <sheetFormatPr defaultRowHeight="12.75" x14ac:dyDescent="0.2"/>
  <cols>
    <col min="1" max="1" width="38.140625" customWidth="1"/>
    <col min="2" max="2" width="9.140625" style="41" customWidth="1"/>
    <col min="3" max="3" width="8.7109375" customWidth="1"/>
    <col min="4" max="4" width="8.5703125" customWidth="1"/>
    <col min="5" max="5" width="9.85546875" style="30" customWidth="1"/>
    <col min="6" max="6" width="7.140625" style="30" customWidth="1"/>
    <col min="7" max="7" width="8.5703125" style="30" customWidth="1"/>
    <col min="8" max="8" width="12.42578125" customWidth="1"/>
  </cols>
  <sheetData>
    <row r="1" spans="1:10" ht="15.75" x14ac:dyDescent="0.25">
      <c r="A1" s="102" t="s">
        <v>0</v>
      </c>
      <c r="B1" s="103"/>
      <c r="C1" s="103"/>
      <c r="D1" s="103"/>
      <c r="E1" s="103"/>
      <c r="F1" s="103"/>
      <c r="G1" s="103"/>
      <c r="H1" s="103"/>
      <c r="I1" s="17"/>
      <c r="J1" s="17"/>
    </row>
    <row r="2" spans="1:10" ht="12.75" customHeight="1" x14ac:dyDescent="0.2">
      <c r="A2" s="104" t="str">
        <f>Responses!A2</f>
        <v>RFP730-17004 Welcome Center Parking Lot</v>
      </c>
      <c r="B2" s="104"/>
      <c r="C2" s="104"/>
      <c r="D2" s="104"/>
      <c r="E2" s="104"/>
      <c r="F2" s="104"/>
      <c r="G2" s="104"/>
      <c r="H2" s="104"/>
      <c r="I2" s="104"/>
      <c r="J2" s="17"/>
    </row>
    <row r="3" spans="1:10" ht="15.75" thickBot="1" x14ac:dyDescent="0.25">
      <c r="A3" s="17"/>
      <c r="C3" s="17"/>
      <c r="D3" s="17"/>
      <c r="H3" s="18"/>
      <c r="I3" s="17"/>
      <c r="J3" s="17"/>
    </row>
    <row r="4" spans="1:10" ht="84.75" customHeight="1" thickTop="1" thickBot="1" x14ac:dyDescent="0.25">
      <c r="A4" s="19" t="s">
        <v>4</v>
      </c>
      <c r="B4" s="77" t="s">
        <v>5</v>
      </c>
      <c r="C4" s="20" t="s">
        <v>6</v>
      </c>
      <c r="D4" s="20" t="s">
        <v>7</v>
      </c>
      <c r="E4" s="34" t="s">
        <v>15</v>
      </c>
      <c r="F4" s="34" t="s">
        <v>16</v>
      </c>
      <c r="G4" s="34" t="s">
        <v>17</v>
      </c>
      <c r="H4" s="39" t="s">
        <v>11</v>
      </c>
      <c r="I4" s="39" t="s">
        <v>8</v>
      </c>
      <c r="J4" s="21"/>
    </row>
    <row r="5" spans="1:10" ht="16.5" thickTop="1" x14ac:dyDescent="0.2">
      <c r="A5" s="48" t="str">
        <f>Responses!A5</f>
        <v>J.T. Vaughn Construction</v>
      </c>
      <c r="B5" s="67">
        <v>19.03</v>
      </c>
      <c r="C5" s="68">
        <v>16</v>
      </c>
      <c r="D5" s="68">
        <v>12</v>
      </c>
      <c r="E5" s="68">
        <v>13.5</v>
      </c>
      <c r="F5" s="68">
        <v>13.5</v>
      </c>
      <c r="G5" s="68">
        <v>4.5</v>
      </c>
      <c r="H5" s="22">
        <f>SUM(C5:G5)</f>
        <v>59.5</v>
      </c>
      <c r="I5" s="16">
        <f>SUM(B5:G5)</f>
        <v>78.53</v>
      </c>
      <c r="J5" s="21"/>
    </row>
    <row r="6" spans="1:10" ht="15" x14ac:dyDescent="0.2">
      <c r="A6" s="48" t="str">
        <f>Responses!A6</f>
        <v>Panorama</v>
      </c>
      <c r="B6" s="67">
        <v>28.19</v>
      </c>
      <c r="C6" s="68">
        <v>0</v>
      </c>
      <c r="D6" s="68">
        <v>0</v>
      </c>
      <c r="E6" s="68">
        <v>0</v>
      </c>
      <c r="F6" s="68">
        <v>0</v>
      </c>
      <c r="G6" s="68">
        <v>0</v>
      </c>
      <c r="H6" s="35">
        <f t="shared" ref="H6:H7" si="0">SUM(C6:G6)</f>
        <v>0</v>
      </c>
      <c r="I6" s="16">
        <f t="shared" ref="I6:I7" si="1">SUM(B6:G6)</f>
        <v>28.19</v>
      </c>
    </row>
    <row r="7" spans="1:10" ht="15" x14ac:dyDescent="0.2">
      <c r="A7" s="48" t="str">
        <f>Responses!A7</f>
        <v>Lazer Construction Co.</v>
      </c>
      <c r="B7" s="67">
        <v>20.89</v>
      </c>
      <c r="C7" s="68">
        <v>12.4</v>
      </c>
      <c r="D7" s="68">
        <v>9</v>
      </c>
      <c r="E7" s="68">
        <v>13.5</v>
      </c>
      <c r="F7" s="68">
        <v>12</v>
      </c>
      <c r="G7" s="68">
        <v>4</v>
      </c>
      <c r="H7" s="35">
        <f t="shared" si="0"/>
        <v>50.9</v>
      </c>
      <c r="I7" s="16">
        <f t="shared" si="1"/>
        <v>71.789999999999992</v>
      </c>
    </row>
    <row r="8" spans="1:10" ht="15" x14ac:dyDescent="0.2">
      <c r="A8" s="48" t="str">
        <f>Responses!A8</f>
        <v>A-Status Construction</v>
      </c>
      <c r="B8" s="67">
        <v>30</v>
      </c>
      <c r="C8" s="68">
        <v>14.8</v>
      </c>
      <c r="D8" s="68">
        <v>9</v>
      </c>
      <c r="E8" s="68">
        <v>13.5</v>
      </c>
      <c r="F8" s="68">
        <v>13.5</v>
      </c>
      <c r="G8" s="68">
        <v>4</v>
      </c>
      <c r="H8" s="35">
        <f t="shared" ref="H8" si="2">SUM(C8:G8)</f>
        <v>54.8</v>
      </c>
      <c r="I8" s="16">
        <f t="shared" ref="I8" si="3">SUM(B8:G8)</f>
        <v>84.8</v>
      </c>
    </row>
    <row r="9" spans="1:10" ht="15" x14ac:dyDescent="0.2">
      <c r="A9" s="48" t="str">
        <f>Responses!A9</f>
        <v>Gadberry Construction</v>
      </c>
      <c r="B9" s="67">
        <v>14.42</v>
      </c>
      <c r="C9" s="68">
        <v>12</v>
      </c>
      <c r="D9" s="68">
        <v>10.5</v>
      </c>
      <c r="E9" s="68">
        <v>13.5</v>
      </c>
      <c r="F9" s="68">
        <v>13.5</v>
      </c>
      <c r="G9" s="68">
        <v>4.5</v>
      </c>
      <c r="H9" s="35">
        <f t="shared" ref="H9" si="4">SUM(C9:G9)</f>
        <v>54</v>
      </c>
      <c r="I9" s="16">
        <f t="shared" ref="I9" si="5">SUM(B9:G9)</f>
        <v>68.42</v>
      </c>
    </row>
  </sheetData>
  <mergeCells count="2">
    <mergeCell ref="A1:H1"/>
    <mergeCell ref="A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B5" sqref="B5:B9"/>
    </sheetView>
  </sheetViews>
  <sheetFormatPr defaultRowHeight="12.75" x14ac:dyDescent="0.2"/>
  <cols>
    <col min="1" max="1" width="36.5703125" customWidth="1"/>
    <col min="2" max="2" width="7.7109375" style="41" customWidth="1"/>
    <col min="3" max="3" width="7.5703125" customWidth="1"/>
    <col min="4" max="4" width="9.7109375" customWidth="1"/>
    <col min="5" max="5" width="9.28515625" style="30" customWidth="1"/>
    <col min="6" max="6" width="9.7109375" style="30" customWidth="1"/>
    <col min="7" max="7" width="8.140625" style="30" customWidth="1"/>
    <col min="8" max="8" width="13.85546875" customWidth="1"/>
  </cols>
  <sheetData>
    <row r="1" spans="1:10" ht="15.75" x14ac:dyDescent="0.25">
      <c r="A1" s="102" t="s">
        <v>0</v>
      </c>
      <c r="B1" s="103"/>
      <c r="C1" s="103"/>
      <c r="D1" s="103"/>
      <c r="E1" s="103"/>
      <c r="F1" s="103"/>
      <c r="G1" s="103"/>
      <c r="H1" s="103"/>
      <c r="I1" s="30"/>
      <c r="J1" s="30"/>
    </row>
    <row r="2" spans="1:10" ht="12.75" customHeight="1" x14ac:dyDescent="0.2">
      <c r="A2" s="104" t="str">
        <f>Responses!A2</f>
        <v>RFP730-17004 Welcome Center Parking Lot</v>
      </c>
      <c r="B2" s="104"/>
      <c r="C2" s="104"/>
      <c r="D2" s="104"/>
      <c r="E2" s="104"/>
      <c r="F2" s="104"/>
      <c r="G2" s="104"/>
      <c r="H2" s="104"/>
      <c r="I2" s="104"/>
      <c r="J2" s="30"/>
    </row>
    <row r="3" spans="1:10" ht="15.75" thickBot="1" x14ac:dyDescent="0.25">
      <c r="A3" s="30"/>
      <c r="C3" s="30"/>
      <c r="D3" s="30"/>
      <c r="H3" s="32"/>
      <c r="I3" s="30"/>
      <c r="J3" s="30"/>
    </row>
    <row r="4" spans="1:10" ht="75" thickTop="1" thickBot="1" x14ac:dyDescent="0.25">
      <c r="A4" s="33" t="s">
        <v>4</v>
      </c>
      <c r="B4" s="49" t="s">
        <v>5</v>
      </c>
      <c r="C4" s="34" t="s">
        <v>6</v>
      </c>
      <c r="D4" s="34" t="s">
        <v>7</v>
      </c>
      <c r="E4" s="34" t="s">
        <v>15</v>
      </c>
      <c r="F4" s="34" t="s">
        <v>16</v>
      </c>
      <c r="G4" s="34" t="s">
        <v>17</v>
      </c>
      <c r="H4" s="39" t="s">
        <v>11</v>
      </c>
      <c r="I4" s="39" t="s">
        <v>8</v>
      </c>
      <c r="J4" s="21"/>
    </row>
    <row r="5" spans="1:10" ht="16.5" thickTop="1" x14ac:dyDescent="0.2">
      <c r="A5" s="48" t="str">
        <f>Responses!A5</f>
        <v>J.T. Vaughn Construction</v>
      </c>
      <c r="B5" s="67">
        <v>19.03</v>
      </c>
      <c r="C5" s="68">
        <v>16</v>
      </c>
      <c r="D5" s="68">
        <v>12</v>
      </c>
      <c r="E5" s="68">
        <v>9</v>
      </c>
      <c r="F5" s="68">
        <v>9</v>
      </c>
      <c r="G5" s="68">
        <v>3</v>
      </c>
      <c r="H5" s="35">
        <f>SUM(C5:G5)</f>
        <v>49</v>
      </c>
      <c r="I5" s="16">
        <f>SUM(B5:G5)</f>
        <v>68.03</v>
      </c>
      <c r="J5" s="21"/>
    </row>
    <row r="6" spans="1:10" ht="15" x14ac:dyDescent="0.2">
      <c r="A6" s="48" t="str">
        <f>Responses!A6</f>
        <v>Panorama</v>
      </c>
      <c r="B6" s="67">
        <v>28.19</v>
      </c>
      <c r="C6" s="68">
        <v>0</v>
      </c>
      <c r="D6" s="68">
        <v>0</v>
      </c>
      <c r="E6" s="68">
        <v>0</v>
      </c>
      <c r="F6" s="68">
        <v>0</v>
      </c>
      <c r="G6" s="68">
        <v>0</v>
      </c>
      <c r="H6" s="35">
        <f t="shared" ref="H6:H7" si="0">SUM(C6:G6)</f>
        <v>0</v>
      </c>
      <c r="I6" s="16">
        <f t="shared" ref="I6:I7" si="1">SUM(B6:G6)</f>
        <v>28.19</v>
      </c>
    </row>
    <row r="7" spans="1:10" ht="15" x14ac:dyDescent="0.2">
      <c r="A7" s="48" t="str">
        <f>Responses!A7</f>
        <v>Lazer Construction Co.</v>
      </c>
      <c r="B7" s="67">
        <v>20.89</v>
      </c>
      <c r="C7" s="68">
        <v>16</v>
      </c>
      <c r="D7" s="68">
        <v>12</v>
      </c>
      <c r="E7" s="68">
        <v>9</v>
      </c>
      <c r="F7" s="68">
        <v>9</v>
      </c>
      <c r="G7" s="68">
        <v>3</v>
      </c>
      <c r="H7" s="35">
        <f t="shared" si="0"/>
        <v>49</v>
      </c>
      <c r="I7" s="16">
        <f t="shared" si="1"/>
        <v>69.89</v>
      </c>
    </row>
    <row r="8" spans="1:10" ht="15" x14ac:dyDescent="0.2">
      <c r="A8" s="48" t="str">
        <f>Responses!A8</f>
        <v>A-Status Construction</v>
      </c>
      <c r="B8" s="67">
        <v>30</v>
      </c>
      <c r="C8" s="68">
        <v>12</v>
      </c>
      <c r="D8" s="68">
        <v>9</v>
      </c>
      <c r="E8" s="68">
        <v>9</v>
      </c>
      <c r="F8" s="68">
        <v>9</v>
      </c>
      <c r="G8" s="68">
        <v>3</v>
      </c>
      <c r="H8" s="35">
        <f t="shared" ref="H8" si="2">SUM(C8:G8)</f>
        <v>42</v>
      </c>
      <c r="I8" s="16">
        <f t="shared" ref="I8" si="3">SUM(B8:G8)</f>
        <v>72</v>
      </c>
    </row>
    <row r="9" spans="1:10" ht="15" x14ac:dyDescent="0.2">
      <c r="A9" s="48" t="str">
        <f>Responses!A9</f>
        <v>Gadberry Construction</v>
      </c>
      <c r="B9" s="67">
        <v>14.42</v>
      </c>
      <c r="C9" s="68">
        <v>12</v>
      </c>
      <c r="D9" s="68">
        <v>6</v>
      </c>
      <c r="E9" s="68">
        <v>9</v>
      </c>
      <c r="F9" s="68">
        <v>9</v>
      </c>
      <c r="G9" s="68">
        <v>3</v>
      </c>
      <c r="H9" s="35">
        <f t="shared" ref="H9" si="4">SUM(C9:G9)</f>
        <v>39</v>
      </c>
      <c r="I9" s="16">
        <f t="shared" ref="I9" si="5">SUM(B9:G9)</f>
        <v>53.42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B5" sqref="B5:B9"/>
    </sheetView>
  </sheetViews>
  <sheetFormatPr defaultRowHeight="12.75" x14ac:dyDescent="0.2"/>
  <cols>
    <col min="1" max="1" width="36.42578125" customWidth="1"/>
    <col min="2" max="2" width="8.28515625" style="41" bestFit="1" customWidth="1"/>
    <col min="3" max="3" width="6.140625" customWidth="1"/>
    <col min="4" max="4" width="7.7109375" customWidth="1"/>
    <col min="5" max="5" width="6.7109375" bestFit="1" customWidth="1"/>
  </cols>
  <sheetData>
    <row r="1" spans="1:10" ht="15.75" x14ac:dyDescent="0.25">
      <c r="A1" s="102" t="s">
        <v>0</v>
      </c>
      <c r="B1" s="103"/>
      <c r="C1" s="103"/>
      <c r="D1" s="103"/>
      <c r="E1" s="103"/>
      <c r="F1" s="103"/>
      <c r="G1" s="103"/>
      <c r="H1" s="103"/>
      <c r="I1" s="30"/>
      <c r="J1" s="30"/>
    </row>
    <row r="2" spans="1:10" ht="12.75" customHeight="1" x14ac:dyDescent="0.2">
      <c r="A2" s="104" t="str">
        <f>Responses!A2</f>
        <v>RFP730-17004 Welcome Center Parking Lot</v>
      </c>
      <c r="B2" s="104"/>
      <c r="C2" s="104"/>
      <c r="D2" s="104"/>
      <c r="E2" s="104"/>
      <c r="F2" s="104"/>
      <c r="G2" s="104"/>
      <c r="H2" s="104"/>
      <c r="I2" s="104"/>
      <c r="J2" s="30"/>
    </row>
    <row r="3" spans="1:10" ht="15.75" thickBot="1" x14ac:dyDescent="0.25">
      <c r="A3" s="30"/>
      <c r="C3" s="30"/>
      <c r="D3" s="30"/>
      <c r="E3" s="30"/>
      <c r="F3" s="30"/>
      <c r="G3" s="30"/>
      <c r="H3" s="32"/>
      <c r="I3" s="30"/>
      <c r="J3" s="30"/>
    </row>
    <row r="4" spans="1:10" ht="75" thickTop="1" thickBot="1" x14ac:dyDescent="0.25">
      <c r="A4" s="33" t="s">
        <v>4</v>
      </c>
      <c r="B4" s="49" t="s">
        <v>5</v>
      </c>
      <c r="C4" s="34" t="s">
        <v>6</v>
      </c>
      <c r="D4" s="34" t="s">
        <v>7</v>
      </c>
      <c r="E4" s="34" t="s">
        <v>15</v>
      </c>
      <c r="F4" s="34" t="s">
        <v>16</v>
      </c>
      <c r="G4" s="34" t="s">
        <v>17</v>
      </c>
      <c r="H4" s="39" t="s">
        <v>11</v>
      </c>
      <c r="I4" s="39" t="s">
        <v>8</v>
      </c>
      <c r="J4" s="21"/>
    </row>
    <row r="5" spans="1:10" ht="16.5" thickTop="1" x14ac:dyDescent="0.2">
      <c r="A5" s="48" t="str">
        <f>Responses!A5</f>
        <v>J.T. Vaughn Construction</v>
      </c>
      <c r="B5" s="67">
        <v>19.03</v>
      </c>
      <c r="C5" s="68">
        <v>14</v>
      </c>
      <c r="D5" s="68">
        <v>9.6</v>
      </c>
      <c r="E5" s="68">
        <v>9</v>
      </c>
      <c r="F5" s="68">
        <v>9</v>
      </c>
      <c r="G5" s="68">
        <v>3</v>
      </c>
      <c r="H5" s="35">
        <f>SUM(C5:G5)</f>
        <v>44.6</v>
      </c>
      <c r="I5" s="16">
        <f>SUM(B5:G5)</f>
        <v>63.63</v>
      </c>
      <c r="J5" s="21"/>
    </row>
    <row r="6" spans="1:10" ht="15" x14ac:dyDescent="0.2">
      <c r="A6" s="48" t="str">
        <f>Responses!A6</f>
        <v>Panorama</v>
      </c>
      <c r="B6" s="67">
        <v>28.19</v>
      </c>
      <c r="C6" s="68">
        <v>0</v>
      </c>
      <c r="D6" s="68">
        <v>0</v>
      </c>
      <c r="E6" s="68">
        <v>0</v>
      </c>
      <c r="F6" s="68">
        <v>0</v>
      </c>
      <c r="G6" s="68">
        <v>0</v>
      </c>
      <c r="H6" s="35">
        <f t="shared" ref="H6:H7" si="0">SUM(C6:G6)</f>
        <v>0</v>
      </c>
      <c r="I6" s="16">
        <f t="shared" ref="I6:I7" si="1">SUM(B6:G6)</f>
        <v>28.19</v>
      </c>
    </row>
    <row r="7" spans="1:10" ht="15" x14ac:dyDescent="0.2">
      <c r="A7" s="48" t="str">
        <f>Responses!A7</f>
        <v>Lazer Construction Co.</v>
      </c>
      <c r="B7" s="67">
        <v>20.89</v>
      </c>
      <c r="C7" s="68">
        <v>0</v>
      </c>
      <c r="D7" s="68">
        <v>9.9</v>
      </c>
      <c r="E7" s="68">
        <v>9</v>
      </c>
      <c r="F7" s="68">
        <v>7.5</v>
      </c>
      <c r="G7" s="68">
        <v>3.3</v>
      </c>
      <c r="H7" s="35">
        <f t="shared" si="0"/>
        <v>29.7</v>
      </c>
      <c r="I7" s="16">
        <f t="shared" si="1"/>
        <v>50.589999999999996</v>
      </c>
    </row>
    <row r="8" spans="1:10" ht="15" x14ac:dyDescent="0.2">
      <c r="A8" s="48" t="str">
        <f>Responses!A8</f>
        <v>A-Status Construction</v>
      </c>
      <c r="B8" s="67">
        <v>30</v>
      </c>
      <c r="C8" s="68">
        <v>12</v>
      </c>
      <c r="D8" s="68">
        <v>9</v>
      </c>
      <c r="E8" s="68">
        <v>9</v>
      </c>
      <c r="F8" s="68">
        <v>9</v>
      </c>
      <c r="G8" s="68">
        <v>3</v>
      </c>
      <c r="H8" s="35">
        <f t="shared" ref="H8" si="2">SUM(C8:G8)</f>
        <v>42</v>
      </c>
      <c r="I8" s="16">
        <f t="shared" ref="I8" si="3">SUM(B8:G8)</f>
        <v>72</v>
      </c>
    </row>
    <row r="9" spans="1:10" ht="15" x14ac:dyDescent="0.2">
      <c r="A9" s="48" t="str">
        <f>Responses!A9</f>
        <v>Gadberry Construction</v>
      </c>
      <c r="B9" s="67">
        <v>14.42</v>
      </c>
      <c r="C9" s="68">
        <v>12</v>
      </c>
      <c r="D9" s="68">
        <v>7.5</v>
      </c>
      <c r="E9" s="68">
        <v>9</v>
      </c>
      <c r="F9" s="68">
        <v>9</v>
      </c>
      <c r="G9" s="68">
        <v>3.2</v>
      </c>
      <c r="H9" s="35">
        <f t="shared" ref="H9" si="4">SUM(C9:G9)</f>
        <v>40.700000000000003</v>
      </c>
      <c r="I9" s="16">
        <f t="shared" ref="I9" si="5">SUM(B9:G9)</f>
        <v>55.120000000000005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B5" sqref="B5:B9"/>
    </sheetView>
  </sheetViews>
  <sheetFormatPr defaultRowHeight="12.75" x14ac:dyDescent="0.2"/>
  <cols>
    <col min="1" max="1" width="37.42578125" customWidth="1"/>
    <col min="2" max="2" width="7.7109375" style="41" customWidth="1"/>
    <col min="3" max="3" width="8.140625" customWidth="1"/>
    <col min="4" max="4" width="7.85546875" customWidth="1"/>
    <col min="5" max="5" width="9.42578125" customWidth="1"/>
  </cols>
  <sheetData>
    <row r="1" spans="1:9" ht="15.75" x14ac:dyDescent="0.25">
      <c r="A1" s="102" t="s">
        <v>0</v>
      </c>
      <c r="B1" s="103"/>
      <c r="C1" s="103"/>
      <c r="D1" s="103"/>
      <c r="E1" s="103"/>
      <c r="F1" s="103"/>
      <c r="G1" s="103"/>
      <c r="H1" s="103"/>
      <c r="I1" s="30"/>
    </row>
    <row r="2" spans="1:9" ht="12.75" customHeight="1" x14ac:dyDescent="0.2">
      <c r="A2" s="104" t="str">
        <f>Responses!A2</f>
        <v>RFP730-17004 Welcome Center Parking Lot</v>
      </c>
      <c r="B2" s="104"/>
      <c r="C2" s="104"/>
      <c r="D2" s="104"/>
      <c r="E2" s="104"/>
      <c r="F2" s="104"/>
      <c r="G2" s="104"/>
      <c r="H2" s="104"/>
      <c r="I2" s="104"/>
    </row>
    <row r="3" spans="1:9" ht="15.75" thickBot="1" x14ac:dyDescent="0.25">
      <c r="A3" s="30"/>
      <c r="C3" s="30"/>
      <c r="D3" s="30"/>
      <c r="E3" s="30"/>
      <c r="F3" s="30"/>
      <c r="G3" s="30"/>
      <c r="H3" s="32"/>
      <c r="I3" s="30"/>
    </row>
    <row r="4" spans="1:9" ht="93.75" customHeight="1" thickTop="1" thickBot="1" x14ac:dyDescent="0.25">
      <c r="A4" s="33" t="s">
        <v>4</v>
      </c>
      <c r="B4" s="49" t="s">
        <v>5</v>
      </c>
      <c r="C4" s="34" t="s">
        <v>6</v>
      </c>
      <c r="D4" s="34" t="s">
        <v>7</v>
      </c>
      <c r="E4" s="34" t="s">
        <v>15</v>
      </c>
      <c r="F4" s="34" t="s">
        <v>16</v>
      </c>
      <c r="G4" s="34" t="s">
        <v>17</v>
      </c>
      <c r="H4" s="39" t="s">
        <v>11</v>
      </c>
      <c r="I4" s="39" t="s">
        <v>8</v>
      </c>
    </row>
    <row r="5" spans="1:9" ht="15.75" thickTop="1" x14ac:dyDescent="0.2">
      <c r="A5" s="48" t="str">
        <f>Responses!A5</f>
        <v>J.T. Vaughn Construction</v>
      </c>
      <c r="B5" s="67">
        <v>19.03</v>
      </c>
      <c r="C5" s="68">
        <v>17.2</v>
      </c>
      <c r="D5" s="68">
        <v>12.6</v>
      </c>
      <c r="E5" s="68">
        <v>12.6</v>
      </c>
      <c r="F5" s="68">
        <v>12.9</v>
      </c>
      <c r="G5" s="68">
        <v>4.2</v>
      </c>
      <c r="H5" s="35">
        <f>SUM(C5:G5)</f>
        <v>59.5</v>
      </c>
      <c r="I5" s="16">
        <f>SUM(B5:G5)</f>
        <v>78.530000000000015</v>
      </c>
    </row>
    <row r="6" spans="1:9" ht="15" x14ac:dyDescent="0.2">
      <c r="A6" s="48" t="str">
        <f>Responses!A6</f>
        <v>Panorama</v>
      </c>
      <c r="B6" s="67">
        <v>28.19</v>
      </c>
      <c r="C6" s="68">
        <v>0</v>
      </c>
      <c r="D6" s="68">
        <v>0</v>
      </c>
      <c r="E6" s="68">
        <v>0</v>
      </c>
      <c r="F6" s="68">
        <v>0</v>
      </c>
      <c r="G6" s="68">
        <v>0</v>
      </c>
      <c r="H6" s="35">
        <f t="shared" ref="H6:H7" si="0">SUM(C6:G6)</f>
        <v>0</v>
      </c>
      <c r="I6" s="16">
        <f t="shared" ref="I6:I7" si="1">SUM(B6:G6)</f>
        <v>28.19</v>
      </c>
    </row>
    <row r="7" spans="1:9" ht="15" x14ac:dyDescent="0.2">
      <c r="A7" s="48" t="str">
        <f>Responses!A7</f>
        <v>Lazer Construction Co.</v>
      </c>
      <c r="B7" s="67">
        <v>20.89</v>
      </c>
      <c r="C7" s="68">
        <v>17.2</v>
      </c>
      <c r="D7" s="68">
        <v>12.6</v>
      </c>
      <c r="E7" s="68">
        <v>13.5</v>
      </c>
      <c r="F7" s="68">
        <v>13.2</v>
      </c>
      <c r="G7" s="68">
        <v>4.2</v>
      </c>
      <c r="H7" s="35">
        <f t="shared" si="0"/>
        <v>60.7</v>
      </c>
      <c r="I7" s="16">
        <f t="shared" si="1"/>
        <v>81.59</v>
      </c>
    </row>
    <row r="8" spans="1:9" ht="15" x14ac:dyDescent="0.2">
      <c r="A8" s="48" t="str">
        <f>Responses!A8</f>
        <v>A-Status Construction</v>
      </c>
      <c r="B8" s="67">
        <v>30</v>
      </c>
      <c r="C8" s="68">
        <v>16.8</v>
      </c>
      <c r="D8" s="68">
        <v>12</v>
      </c>
      <c r="E8" s="68">
        <v>12.6</v>
      </c>
      <c r="F8" s="68">
        <v>12.9</v>
      </c>
      <c r="G8" s="68">
        <v>4.2</v>
      </c>
      <c r="H8" s="35">
        <f t="shared" ref="H8" si="2">SUM(C8:G8)</f>
        <v>58.5</v>
      </c>
      <c r="I8" s="16">
        <f t="shared" ref="I8" si="3">SUM(B8:G8)</f>
        <v>88.5</v>
      </c>
    </row>
    <row r="9" spans="1:9" ht="15" x14ac:dyDescent="0.2">
      <c r="A9" s="48" t="str">
        <f>Responses!A9</f>
        <v>Gadberry Construction</v>
      </c>
      <c r="B9" s="67">
        <v>14.42</v>
      </c>
      <c r="C9" s="68">
        <v>16</v>
      </c>
      <c r="D9" s="68">
        <v>12</v>
      </c>
      <c r="E9" s="68">
        <v>10.5</v>
      </c>
      <c r="F9" s="68">
        <v>12</v>
      </c>
      <c r="G9" s="68">
        <v>4</v>
      </c>
      <c r="H9" s="35">
        <f t="shared" ref="H9" si="4">SUM(C9:G9)</f>
        <v>54.5</v>
      </c>
      <c r="I9" s="16">
        <f t="shared" ref="I9" si="5">SUM(B9:G9)</f>
        <v>68.92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B5" sqref="B5:B9"/>
    </sheetView>
  </sheetViews>
  <sheetFormatPr defaultRowHeight="12.75" x14ac:dyDescent="0.2"/>
  <cols>
    <col min="1" max="1" width="36" customWidth="1"/>
    <col min="2" max="2" width="7.42578125" style="41" customWidth="1"/>
    <col min="3" max="3" width="6.42578125" bestFit="1" customWidth="1"/>
    <col min="4" max="4" width="7.7109375" customWidth="1"/>
    <col min="5" max="5" width="9.140625" customWidth="1"/>
  </cols>
  <sheetData>
    <row r="1" spans="1:9" ht="15.75" x14ac:dyDescent="0.25">
      <c r="A1" s="102" t="s">
        <v>0</v>
      </c>
      <c r="B1" s="103"/>
      <c r="C1" s="103"/>
      <c r="D1" s="103"/>
      <c r="E1" s="103"/>
      <c r="F1" s="103"/>
      <c r="G1" s="103"/>
      <c r="H1" s="103"/>
      <c r="I1" s="30"/>
    </row>
    <row r="2" spans="1:9" ht="12.75" customHeight="1" x14ac:dyDescent="0.2">
      <c r="A2" s="104" t="str">
        <f>Responses!A2</f>
        <v>RFP730-17004 Welcome Center Parking Lot</v>
      </c>
      <c r="B2" s="104"/>
      <c r="C2" s="104"/>
      <c r="D2" s="104"/>
      <c r="E2" s="104"/>
      <c r="F2" s="104"/>
      <c r="G2" s="104"/>
      <c r="H2" s="104"/>
      <c r="I2" s="104"/>
    </row>
    <row r="3" spans="1:9" ht="15.75" thickBot="1" x14ac:dyDescent="0.25">
      <c r="A3" s="30"/>
      <c r="C3" s="30"/>
      <c r="D3" s="30"/>
      <c r="E3" s="30"/>
      <c r="F3" s="30"/>
      <c r="G3" s="30"/>
      <c r="H3" s="32"/>
      <c r="I3" s="30"/>
    </row>
    <row r="4" spans="1:9" ht="75" thickTop="1" thickBot="1" x14ac:dyDescent="0.25">
      <c r="A4" s="33" t="s">
        <v>4</v>
      </c>
      <c r="B4" s="49" t="s">
        <v>5</v>
      </c>
      <c r="C4" s="34" t="s">
        <v>6</v>
      </c>
      <c r="D4" s="34" t="s">
        <v>7</v>
      </c>
      <c r="E4" s="34" t="s">
        <v>15</v>
      </c>
      <c r="F4" s="34" t="s">
        <v>16</v>
      </c>
      <c r="G4" s="34" t="s">
        <v>17</v>
      </c>
      <c r="H4" s="39" t="s">
        <v>11</v>
      </c>
      <c r="I4" s="39" t="s">
        <v>8</v>
      </c>
    </row>
    <row r="5" spans="1:9" ht="15.75" thickTop="1" x14ac:dyDescent="0.2">
      <c r="A5" s="48" t="str">
        <f>Responses!A5</f>
        <v>J.T. Vaughn Construction</v>
      </c>
      <c r="B5" s="67">
        <v>19.03</v>
      </c>
      <c r="C5" s="68">
        <v>16</v>
      </c>
      <c r="D5" s="68">
        <v>12</v>
      </c>
      <c r="E5" s="68">
        <v>12</v>
      </c>
      <c r="F5" s="68">
        <v>12</v>
      </c>
      <c r="G5" s="68">
        <v>4</v>
      </c>
      <c r="H5" s="35">
        <f>SUM(C5:G5)</f>
        <v>56</v>
      </c>
      <c r="I5" s="16">
        <f>SUM(B5:G5)</f>
        <v>75.03</v>
      </c>
    </row>
    <row r="6" spans="1:9" ht="15" x14ac:dyDescent="0.2">
      <c r="A6" s="48" t="str">
        <f>Responses!A6</f>
        <v>Panorama</v>
      </c>
      <c r="B6" s="67">
        <v>28.19</v>
      </c>
      <c r="C6" s="68">
        <v>8</v>
      </c>
      <c r="D6" s="68">
        <v>6</v>
      </c>
      <c r="E6" s="68">
        <v>6</v>
      </c>
      <c r="F6" s="68">
        <v>6</v>
      </c>
      <c r="G6" s="68">
        <v>2</v>
      </c>
      <c r="H6" s="35">
        <f t="shared" ref="H6:H7" si="0">SUM(C6:G6)</f>
        <v>28</v>
      </c>
      <c r="I6" s="16">
        <f t="shared" ref="I6:I7" si="1">SUM(B6:G6)</f>
        <v>56.19</v>
      </c>
    </row>
    <row r="7" spans="1:9" ht="15" x14ac:dyDescent="0.2">
      <c r="A7" s="48" t="str">
        <f>Responses!A7</f>
        <v>Lazer Construction Co.</v>
      </c>
      <c r="B7" s="67">
        <v>20.89</v>
      </c>
      <c r="C7" s="68">
        <v>12</v>
      </c>
      <c r="D7" s="68">
        <v>9</v>
      </c>
      <c r="E7" s="68">
        <v>9</v>
      </c>
      <c r="F7" s="68">
        <v>9</v>
      </c>
      <c r="G7" s="68">
        <v>3</v>
      </c>
      <c r="H7" s="35">
        <f t="shared" si="0"/>
        <v>42</v>
      </c>
      <c r="I7" s="16">
        <f t="shared" si="1"/>
        <v>62.89</v>
      </c>
    </row>
    <row r="8" spans="1:9" ht="15" x14ac:dyDescent="0.2">
      <c r="A8" s="48" t="str">
        <f>Responses!A8</f>
        <v>A-Status Construction</v>
      </c>
      <c r="B8" s="67">
        <v>30</v>
      </c>
      <c r="C8" s="68">
        <v>8</v>
      </c>
      <c r="D8" s="68">
        <v>9</v>
      </c>
      <c r="E8" s="68">
        <v>6</v>
      </c>
      <c r="F8" s="68">
        <v>6</v>
      </c>
      <c r="G8" s="68">
        <v>3</v>
      </c>
      <c r="H8" s="35">
        <f t="shared" ref="H8" si="2">SUM(C8:G8)</f>
        <v>32</v>
      </c>
      <c r="I8" s="16">
        <f>SUM(B8:G8)</f>
        <v>62</v>
      </c>
    </row>
    <row r="9" spans="1:9" ht="15" x14ac:dyDescent="0.2">
      <c r="A9" s="48" t="str">
        <f>Responses!A9</f>
        <v>Gadberry Construction</v>
      </c>
      <c r="B9" s="67">
        <v>14.42</v>
      </c>
      <c r="C9" s="68">
        <v>12</v>
      </c>
      <c r="D9" s="68">
        <v>9</v>
      </c>
      <c r="E9" s="68">
        <v>12</v>
      </c>
      <c r="F9" s="68">
        <v>9</v>
      </c>
      <c r="G9" s="68">
        <v>3</v>
      </c>
      <c r="H9" s="35">
        <f t="shared" ref="H9" si="3">SUM(C9:G9)</f>
        <v>45</v>
      </c>
      <c r="I9" s="16">
        <f t="shared" ref="I9" si="4">SUM(B9:G9)</f>
        <v>59.42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B5" sqref="B5:B9"/>
    </sheetView>
  </sheetViews>
  <sheetFormatPr defaultRowHeight="12.75" x14ac:dyDescent="0.2"/>
  <cols>
    <col min="1" max="1" width="37.42578125" customWidth="1"/>
    <col min="2" max="2" width="9.140625" style="41"/>
  </cols>
  <sheetData>
    <row r="1" spans="1:9" ht="15.75" x14ac:dyDescent="0.25">
      <c r="A1" s="102" t="s">
        <v>0</v>
      </c>
      <c r="B1" s="103"/>
      <c r="C1" s="103"/>
      <c r="D1" s="103"/>
      <c r="E1" s="103"/>
      <c r="F1" s="103"/>
      <c r="G1" s="103"/>
      <c r="H1" s="103"/>
      <c r="I1" s="30"/>
    </row>
    <row r="2" spans="1:9" ht="15.75" customHeight="1" x14ac:dyDescent="0.2">
      <c r="A2" s="104" t="str">
        <f>Responses!A2</f>
        <v>RFP730-17004 Welcome Center Parking Lot</v>
      </c>
      <c r="B2" s="104"/>
      <c r="C2" s="104"/>
      <c r="D2" s="104"/>
      <c r="E2" s="104"/>
      <c r="F2" s="104"/>
      <c r="G2" s="104"/>
      <c r="H2" s="104"/>
      <c r="I2" s="104"/>
    </row>
    <row r="3" spans="1:9" ht="15.75" thickBot="1" x14ac:dyDescent="0.25">
      <c r="A3" s="30"/>
      <c r="C3" s="30"/>
      <c r="D3" s="30"/>
      <c r="E3" s="30"/>
      <c r="F3" s="30"/>
      <c r="G3" s="30"/>
      <c r="H3" s="32"/>
      <c r="I3" s="30"/>
    </row>
    <row r="4" spans="1:9" ht="75" thickTop="1" thickBot="1" x14ac:dyDescent="0.25">
      <c r="A4" s="33" t="s">
        <v>4</v>
      </c>
      <c r="B4" s="49" t="s">
        <v>5</v>
      </c>
      <c r="C4" s="34" t="s">
        <v>6</v>
      </c>
      <c r="D4" s="34" t="s">
        <v>7</v>
      </c>
      <c r="E4" s="34" t="s">
        <v>15</v>
      </c>
      <c r="F4" s="34" t="s">
        <v>16</v>
      </c>
      <c r="G4" s="34" t="s">
        <v>17</v>
      </c>
      <c r="H4" s="39" t="s">
        <v>11</v>
      </c>
      <c r="I4" s="39" t="s">
        <v>8</v>
      </c>
    </row>
    <row r="5" spans="1:9" ht="15.75" thickTop="1" x14ac:dyDescent="0.2">
      <c r="A5" s="48" t="str">
        <f>Responses!A5</f>
        <v>J.T. Vaughn Construction</v>
      </c>
      <c r="B5" s="67">
        <v>19.03</v>
      </c>
      <c r="C5" s="68">
        <v>20</v>
      </c>
      <c r="D5" s="68">
        <v>15</v>
      </c>
      <c r="E5" s="68">
        <v>15</v>
      </c>
      <c r="F5" s="68">
        <v>15</v>
      </c>
      <c r="G5" s="68">
        <v>5</v>
      </c>
      <c r="H5" s="35">
        <f>SUM(C5:G5)</f>
        <v>70</v>
      </c>
      <c r="I5" s="16">
        <f>SUM(B5:G5)</f>
        <v>89.03</v>
      </c>
    </row>
    <row r="6" spans="1:9" ht="15" x14ac:dyDescent="0.2">
      <c r="A6" s="48" t="str">
        <f>Responses!A6</f>
        <v>Panorama</v>
      </c>
      <c r="B6" s="67">
        <v>28.19</v>
      </c>
      <c r="C6" s="68">
        <v>4</v>
      </c>
      <c r="D6" s="68">
        <v>3</v>
      </c>
      <c r="E6" s="68">
        <v>3</v>
      </c>
      <c r="F6" s="68">
        <v>3</v>
      </c>
      <c r="G6" s="68">
        <v>1</v>
      </c>
      <c r="H6" s="35">
        <f t="shared" ref="H6:H7" si="0">SUM(C6:G6)</f>
        <v>14</v>
      </c>
      <c r="I6" s="16">
        <f t="shared" ref="I6:I7" si="1">SUM(B6:G6)</f>
        <v>42.19</v>
      </c>
    </row>
    <row r="7" spans="1:9" ht="15" x14ac:dyDescent="0.2">
      <c r="A7" s="48" t="str">
        <f>Responses!A7</f>
        <v>Lazer Construction Co.</v>
      </c>
      <c r="B7" s="67">
        <v>20.89</v>
      </c>
      <c r="C7" s="68">
        <v>12</v>
      </c>
      <c r="D7" s="68">
        <v>9</v>
      </c>
      <c r="E7" s="68">
        <v>9</v>
      </c>
      <c r="F7" s="68">
        <v>9</v>
      </c>
      <c r="G7" s="68">
        <v>3</v>
      </c>
      <c r="H7" s="35">
        <f t="shared" si="0"/>
        <v>42</v>
      </c>
      <c r="I7" s="16">
        <f t="shared" si="1"/>
        <v>62.89</v>
      </c>
    </row>
    <row r="8" spans="1:9" ht="15" x14ac:dyDescent="0.2">
      <c r="A8" s="48" t="str">
        <f>Responses!A8</f>
        <v>A-Status Construction</v>
      </c>
      <c r="B8" s="67">
        <v>30</v>
      </c>
      <c r="C8" s="68">
        <v>12</v>
      </c>
      <c r="D8" s="68">
        <v>9</v>
      </c>
      <c r="E8" s="68">
        <v>12</v>
      </c>
      <c r="F8" s="68">
        <v>10.5</v>
      </c>
      <c r="G8" s="68">
        <v>3.5</v>
      </c>
      <c r="H8" s="35">
        <f t="shared" ref="H8" si="2">SUM(C8:G8)</f>
        <v>47</v>
      </c>
      <c r="I8" s="16">
        <f t="shared" ref="I8" si="3">SUM(B8:G8)</f>
        <v>77</v>
      </c>
    </row>
    <row r="9" spans="1:9" ht="15" x14ac:dyDescent="0.2">
      <c r="A9" s="48" t="str">
        <f>Responses!A9</f>
        <v>Gadberry Construction</v>
      </c>
      <c r="B9" s="67">
        <v>14.42</v>
      </c>
      <c r="C9" s="68">
        <v>12</v>
      </c>
      <c r="D9" s="68">
        <v>9</v>
      </c>
      <c r="E9" s="68">
        <v>9</v>
      </c>
      <c r="F9" s="68">
        <v>10.5</v>
      </c>
      <c r="G9" s="68">
        <v>3</v>
      </c>
      <c r="H9" s="35">
        <f t="shared" ref="H9" si="4">SUM(C9:G9)</f>
        <v>43.5</v>
      </c>
      <c r="I9" s="16">
        <f t="shared" ref="I9" si="5">SUM(B9:G9)</f>
        <v>57.92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B5" sqref="B5:B9"/>
    </sheetView>
  </sheetViews>
  <sheetFormatPr defaultRowHeight="12.75" x14ac:dyDescent="0.2"/>
  <cols>
    <col min="1" max="1" width="48.7109375" customWidth="1"/>
  </cols>
  <sheetData>
    <row r="1" spans="1:9" ht="15.75" x14ac:dyDescent="0.25">
      <c r="A1" s="102" t="s">
        <v>0</v>
      </c>
      <c r="B1" s="103"/>
      <c r="C1" s="103"/>
      <c r="D1" s="103"/>
      <c r="E1" s="103"/>
      <c r="F1" s="103"/>
      <c r="G1" s="103"/>
      <c r="H1" s="103"/>
      <c r="I1" s="30"/>
    </row>
    <row r="2" spans="1:9" ht="15.75" x14ac:dyDescent="0.2">
      <c r="A2" s="104" t="str">
        <f>Responses!A2</f>
        <v>RFP730-17004 Welcome Center Parking Lot</v>
      </c>
      <c r="B2" s="104"/>
      <c r="C2" s="104"/>
      <c r="D2" s="104"/>
      <c r="E2" s="104"/>
      <c r="F2" s="104"/>
      <c r="G2" s="104"/>
      <c r="H2" s="104"/>
      <c r="I2" s="104"/>
    </row>
    <row r="3" spans="1:9" ht="15.75" thickBot="1" x14ac:dyDescent="0.25">
      <c r="A3" s="30"/>
      <c r="B3" s="41"/>
      <c r="C3" s="30"/>
      <c r="D3" s="30"/>
      <c r="E3" s="30"/>
      <c r="F3" s="30"/>
      <c r="G3" s="30"/>
      <c r="H3" s="32"/>
      <c r="I3" s="30"/>
    </row>
    <row r="4" spans="1:9" ht="102" customHeight="1" thickTop="1" thickBot="1" x14ac:dyDescent="0.25">
      <c r="A4" s="33" t="s">
        <v>4</v>
      </c>
      <c r="B4" s="49" t="s">
        <v>5</v>
      </c>
      <c r="C4" s="34" t="s">
        <v>6</v>
      </c>
      <c r="D4" s="34" t="s">
        <v>7</v>
      </c>
      <c r="E4" s="34" t="s">
        <v>15</v>
      </c>
      <c r="F4" s="34" t="s">
        <v>16</v>
      </c>
      <c r="G4" s="34" t="s">
        <v>17</v>
      </c>
      <c r="H4" s="39" t="s">
        <v>11</v>
      </c>
      <c r="I4" s="39" t="s">
        <v>8</v>
      </c>
    </row>
    <row r="5" spans="1:9" ht="32.25" customHeight="1" thickTop="1" x14ac:dyDescent="0.2">
      <c r="A5" s="48" t="str">
        <f>Responses!A5</f>
        <v>J.T. Vaughn Construction</v>
      </c>
      <c r="B5" s="67">
        <v>19.03</v>
      </c>
      <c r="C5" s="68">
        <v>20</v>
      </c>
      <c r="D5" s="68">
        <v>12</v>
      </c>
      <c r="E5" s="68">
        <v>12</v>
      </c>
      <c r="F5" s="68">
        <v>15</v>
      </c>
      <c r="G5" s="68">
        <v>4</v>
      </c>
      <c r="H5" s="35">
        <f>SUM(C5:G5)</f>
        <v>63</v>
      </c>
      <c r="I5" s="16">
        <f>SUM(B5:G5)</f>
        <v>82.03</v>
      </c>
    </row>
    <row r="6" spans="1:9" ht="15" x14ac:dyDescent="0.2">
      <c r="A6" s="48" t="str">
        <f>Responses!A6</f>
        <v>Panorama</v>
      </c>
      <c r="B6" s="67">
        <v>28.19</v>
      </c>
      <c r="C6" s="68">
        <v>8</v>
      </c>
      <c r="D6" s="68">
        <v>6</v>
      </c>
      <c r="E6" s="68">
        <v>6</v>
      </c>
      <c r="F6" s="68">
        <v>6</v>
      </c>
      <c r="G6" s="68">
        <v>2</v>
      </c>
      <c r="H6" s="35">
        <f t="shared" ref="H6:H7" si="0">SUM(C6:G6)</f>
        <v>28</v>
      </c>
      <c r="I6" s="16">
        <f t="shared" ref="I6:I7" si="1">SUM(B6:G6)</f>
        <v>56.19</v>
      </c>
    </row>
    <row r="7" spans="1:9" ht="15" x14ac:dyDescent="0.2">
      <c r="A7" s="48" t="str">
        <f>Responses!A7</f>
        <v>Lazer Construction Co.</v>
      </c>
      <c r="B7" s="67">
        <v>20.89</v>
      </c>
      <c r="C7" s="68">
        <v>16</v>
      </c>
      <c r="D7" s="68">
        <v>9</v>
      </c>
      <c r="E7" s="68">
        <v>9</v>
      </c>
      <c r="F7" s="68">
        <v>9</v>
      </c>
      <c r="G7" s="68">
        <v>3</v>
      </c>
      <c r="H7" s="35">
        <f t="shared" si="0"/>
        <v>46</v>
      </c>
      <c r="I7" s="16">
        <f t="shared" si="1"/>
        <v>66.89</v>
      </c>
    </row>
    <row r="8" spans="1:9" ht="15" x14ac:dyDescent="0.2">
      <c r="A8" s="48" t="str">
        <f>Responses!A8</f>
        <v>A-Status Construction</v>
      </c>
      <c r="B8" s="67">
        <v>30</v>
      </c>
      <c r="C8" s="68">
        <v>12</v>
      </c>
      <c r="D8" s="68">
        <v>12</v>
      </c>
      <c r="E8" s="68">
        <v>9</v>
      </c>
      <c r="F8" s="68">
        <v>12</v>
      </c>
      <c r="G8" s="68">
        <v>3</v>
      </c>
      <c r="H8" s="35">
        <f t="shared" ref="H8" si="2">SUM(C8:G8)</f>
        <v>48</v>
      </c>
      <c r="I8" s="16">
        <f t="shared" ref="I8" si="3">SUM(B8:G8)</f>
        <v>78</v>
      </c>
    </row>
    <row r="9" spans="1:9" ht="15" x14ac:dyDescent="0.2">
      <c r="A9" s="48" t="str">
        <f>Responses!A9</f>
        <v>Gadberry Construction</v>
      </c>
      <c r="B9" s="67">
        <v>14.42</v>
      </c>
      <c r="C9" s="68">
        <v>12</v>
      </c>
      <c r="D9" s="68">
        <v>6</v>
      </c>
      <c r="E9" s="68">
        <v>7.5</v>
      </c>
      <c r="F9" s="68">
        <v>12</v>
      </c>
      <c r="G9" s="68">
        <v>3</v>
      </c>
      <c r="H9" s="35">
        <f t="shared" ref="H9" si="4">SUM(C9:G9)</f>
        <v>40.5</v>
      </c>
      <c r="I9" s="16">
        <f t="shared" ref="I9" si="5">SUM(B9:G9)</f>
        <v>54.92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C18" sqref="C18"/>
    </sheetView>
  </sheetViews>
  <sheetFormatPr defaultRowHeight="12.75" x14ac:dyDescent="0.2"/>
  <cols>
    <col min="1" max="1" width="42.140625" customWidth="1"/>
  </cols>
  <sheetData>
    <row r="1" spans="1:9" ht="15.75" x14ac:dyDescent="0.25">
      <c r="A1" s="102" t="s">
        <v>0</v>
      </c>
      <c r="B1" s="103"/>
      <c r="C1" s="103"/>
      <c r="D1" s="103"/>
      <c r="E1" s="103"/>
      <c r="F1" s="103"/>
      <c r="G1" s="103"/>
      <c r="H1" s="103"/>
      <c r="I1" s="67"/>
    </row>
    <row r="2" spans="1:9" ht="15.75" x14ac:dyDescent="0.2">
      <c r="A2" s="104" t="str">
        <f>Responses!A2</f>
        <v>RFP730-17004 Welcome Center Parking Lot</v>
      </c>
      <c r="B2" s="104"/>
      <c r="C2" s="104"/>
      <c r="D2" s="104"/>
      <c r="E2" s="104"/>
      <c r="F2" s="104"/>
      <c r="G2" s="104"/>
      <c r="H2" s="104"/>
      <c r="I2" s="104"/>
    </row>
    <row r="3" spans="1:9" ht="15.75" thickBot="1" x14ac:dyDescent="0.25">
      <c r="A3" s="67"/>
      <c r="B3" s="41"/>
      <c r="C3" s="67"/>
      <c r="D3" s="67"/>
      <c r="E3" s="67"/>
      <c r="F3" s="67"/>
      <c r="G3" s="67"/>
      <c r="H3" s="32"/>
      <c r="I3" s="67"/>
    </row>
    <row r="4" spans="1:9" ht="75" thickTop="1" thickBot="1" x14ac:dyDescent="0.25">
      <c r="A4" s="33" t="s">
        <v>4</v>
      </c>
      <c r="B4" s="49" t="s">
        <v>5</v>
      </c>
      <c r="C4" s="34" t="s">
        <v>6</v>
      </c>
      <c r="D4" s="34" t="s">
        <v>7</v>
      </c>
      <c r="E4" s="34" t="s">
        <v>15</v>
      </c>
      <c r="F4" s="34" t="s">
        <v>16</v>
      </c>
      <c r="G4" s="34" t="s">
        <v>17</v>
      </c>
      <c r="H4" s="39" t="s">
        <v>11</v>
      </c>
      <c r="I4" s="39" t="s">
        <v>8</v>
      </c>
    </row>
    <row r="5" spans="1:9" ht="15.75" thickTop="1" x14ac:dyDescent="0.2">
      <c r="A5" s="48" t="str">
        <f>Responses!A5</f>
        <v>J.T. Vaughn Construction</v>
      </c>
      <c r="B5" s="67">
        <v>19.03</v>
      </c>
      <c r="C5" s="68">
        <v>16</v>
      </c>
      <c r="D5" s="68">
        <v>9</v>
      </c>
      <c r="E5" s="68">
        <v>9</v>
      </c>
      <c r="F5" s="68">
        <v>9</v>
      </c>
      <c r="G5" s="68">
        <v>1</v>
      </c>
      <c r="H5" s="35">
        <f>SUM(C5:G5)</f>
        <v>44</v>
      </c>
      <c r="I5" s="16">
        <f>SUM(B5:G5)</f>
        <v>63.03</v>
      </c>
    </row>
    <row r="6" spans="1:9" ht="15" x14ac:dyDescent="0.2">
      <c r="A6" s="48" t="str">
        <f>Responses!A6</f>
        <v>Panorama</v>
      </c>
      <c r="B6" s="67">
        <v>28.19</v>
      </c>
      <c r="C6" s="68">
        <v>8</v>
      </c>
      <c r="D6" s="68">
        <v>6</v>
      </c>
      <c r="E6" s="68">
        <v>6</v>
      </c>
      <c r="F6" s="68">
        <v>6</v>
      </c>
      <c r="G6" s="68">
        <v>1</v>
      </c>
      <c r="H6" s="35">
        <f t="shared" ref="H6:H9" si="0">SUM(C6:G6)</f>
        <v>27</v>
      </c>
      <c r="I6" s="16">
        <f t="shared" ref="I6:I9" si="1">SUM(B6:G6)</f>
        <v>55.19</v>
      </c>
    </row>
    <row r="7" spans="1:9" ht="15" x14ac:dyDescent="0.2">
      <c r="A7" s="48" t="str">
        <f>Responses!A7</f>
        <v>Lazer Construction Co.</v>
      </c>
      <c r="B7" s="67">
        <v>20.89</v>
      </c>
      <c r="C7" s="68">
        <v>4</v>
      </c>
      <c r="D7" s="68">
        <v>6</v>
      </c>
      <c r="E7" s="68">
        <v>3</v>
      </c>
      <c r="F7" s="68">
        <v>6</v>
      </c>
      <c r="G7" s="68">
        <v>1</v>
      </c>
      <c r="H7" s="35">
        <f t="shared" si="0"/>
        <v>20</v>
      </c>
      <c r="I7" s="16">
        <f t="shared" si="1"/>
        <v>40.89</v>
      </c>
    </row>
    <row r="8" spans="1:9" ht="15" x14ac:dyDescent="0.2">
      <c r="A8" s="48" t="str">
        <f>Responses!A8</f>
        <v>A-Status Construction</v>
      </c>
      <c r="B8" s="67">
        <v>30</v>
      </c>
      <c r="C8" s="68">
        <v>14</v>
      </c>
      <c r="D8" s="68">
        <v>7.5</v>
      </c>
      <c r="E8" s="68">
        <v>7.5</v>
      </c>
      <c r="F8" s="68">
        <v>6</v>
      </c>
      <c r="G8" s="68">
        <v>1</v>
      </c>
      <c r="H8" s="35">
        <f t="shared" si="0"/>
        <v>36</v>
      </c>
      <c r="I8" s="16">
        <f t="shared" si="1"/>
        <v>66</v>
      </c>
    </row>
    <row r="9" spans="1:9" ht="15" x14ac:dyDescent="0.2">
      <c r="A9" s="48" t="str">
        <f>Responses!A9</f>
        <v>Gadberry Construction</v>
      </c>
      <c r="B9" s="67">
        <v>14.42</v>
      </c>
      <c r="C9" s="68">
        <v>8</v>
      </c>
      <c r="D9" s="68">
        <v>4.5</v>
      </c>
      <c r="E9" s="68">
        <v>4.5</v>
      </c>
      <c r="F9" s="68">
        <v>6</v>
      </c>
      <c r="G9" s="68">
        <v>1</v>
      </c>
      <c r="H9" s="35">
        <f t="shared" si="0"/>
        <v>24</v>
      </c>
      <c r="I9" s="16">
        <f t="shared" si="1"/>
        <v>38.42</v>
      </c>
    </row>
  </sheetData>
  <mergeCells count="2">
    <mergeCell ref="A1:H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Responses</vt:lpstr>
      <vt:lpstr>1</vt:lpstr>
      <vt:lpstr>2</vt:lpstr>
      <vt:lpstr>3</vt:lpstr>
      <vt:lpstr>4</vt:lpstr>
      <vt:lpstr>5</vt:lpstr>
      <vt:lpstr>6</vt:lpstr>
      <vt:lpstr>7</vt:lpstr>
      <vt:lpstr>8</vt:lpstr>
      <vt:lpstr>Technical Summary</vt:lpstr>
      <vt:lpstr>Pricing Score Calculation</vt:lpstr>
      <vt:lpstr>Summary</vt:lpstr>
      <vt:lpstr>Evaluation Matrix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chua2</dc:creator>
  <cp:lastModifiedBy>Phan, Liz</cp:lastModifiedBy>
  <cp:lastPrinted>2010-03-29T18:59:53Z</cp:lastPrinted>
  <dcterms:created xsi:type="dcterms:W3CDTF">2010-03-29T14:58:07Z</dcterms:created>
  <dcterms:modified xsi:type="dcterms:W3CDTF">2017-07-18T14:31:40Z</dcterms:modified>
</cp:coreProperties>
</file>