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tabRatio="820" activeTab="9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Q11" i="12" l="1"/>
  <c r="N11" i="12"/>
  <c r="R11" i="12" s="1"/>
  <c r="K11" i="12"/>
  <c r="H11" i="12"/>
  <c r="E11" i="12"/>
  <c r="B11" i="12"/>
  <c r="R10" i="12"/>
  <c r="Q10" i="12"/>
  <c r="N10" i="12"/>
  <c r="K10" i="12"/>
  <c r="H10" i="12"/>
  <c r="E10" i="12"/>
  <c r="B10" i="12"/>
  <c r="Q9" i="12"/>
  <c r="R9" i="12" s="1"/>
  <c r="N9" i="12"/>
  <c r="K9" i="12"/>
  <c r="H9" i="12"/>
  <c r="E9" i="12"/>
  <c r="B9" i="12"/>
  <c r="Q8" i="12"/>
  <c r="N8" i="12"/>
  <c r="R8" i="12" s="1"/>
  <c r="K8" i="12"/>
  <c r="H8" i="12"/>
  <c r="E8" i="12"/>
  <c r="B8" i="12"/>
  <c r="E1" i="12"/>
  <c r="L6" i="7" l="1"/>
  <c r="L7" i="7"/>
  <c r="L8" i="7"/>
  <c r="L5" i="7"/>
  <c r="A8" i="7"/>
  <c r="B8" i="7"/>
  <c r="I8" i="7" s="1"/>
  <c r="K8" i="7" s="1"/>
  <c r="C8" i="7"/>
  <c r="D8" i="7"/>
  <c r="E8" i="7"/>
  <c r="F8" i="7"/>
  <c r="G8" i="7"/>
  <c r="H8" i="7"/>
  <c r="J8" i="7"/>
  <c r="D6" i="6"/>
  <c r="D7" i="6"/>
  <c r="D8" i="6"/>
  <c r="A8" i="6"/>
  <c r="B8" i="6"/>
  <c r="C8" i="6"/>
  <c r="J6" i="1"/>
  <c r="J7" i="1"/>
  <c r="J8" i="1"/>
  <c r="J5" i="1"/>
  <c r="A8" i="1"/>
  <c r="B8" i="1"/>
  <c r="C8" i="1"/>
  <c r="D8" i="1"/>
  <c r="E8" i="1"/>
  <c r="F8" i="1"/>
  <c r="G8" i="1"/>
  <c r="H8" i="1"/>
  <c r="J5" i="11"/>
  <c r="J6" i="11"/>
  <c r="J7" i="11"/>
  <c r="J4" i="11"/>
  <c r="J5" i="10"/>
  <c r="J6" i="10"/>
  <c r="J7" i="10"/>
  <c r="J4" i="10"/>
  <c r="J7" i="9"/>
  <c r="J5" i="9"/>
  <c r="J6" i="9"/>
  <c r="J4" i="9"/>
  <c r="J7" i="5"/>
  <c r="J5" i="5"/>
  <c r="J6" i="5"/>
  <c r="J4" i="5"/>
  <c r="J5" i="4"/>
  <c r="J6" i="4"/>
  <c r="J7" i="4"/>
  <c r="J4" i="4"/>
  <c r="J5" i="3"/>
  <c r="J6" i="3"/>
  <c r="J7" i="3"/>
  <c r="J4" i="3"/>
  <c r="J5" i="2"/>
  <c r="J6" i="2"/>
  <c r="J7" i="2"/>
  <c r="J4" i="2"/>
  <c r="I8" i="1" l="1"/>
  <c r="A2" i="7"/>
  <c r="A2" i="6"/>
  <c r="B7" i="6" l="1"/>
  <c r="B6" i="6"/>
  <c r="B5" i="6"/>
  <c r="H4" i="7" l="1"/>
  <c r="C4" i="7"/>
  <c r="D4" i="7"/>
  <c r="E4" i="7"/>
  <c r="F4" i="7"/>
  <c r="G4" i="7"/>
  <c r="B4" i="7"/>
  <c r="G6" i="1" l="1"/>
  <c r="G6" i="7" s="1"/>
  <c r="G7" i="1"/>
  <c r="G7" i="7" s="1"/>
  <c r="G5" i="1"/>
  <c r="G5" i="7" s="1"/>
  <c r="F6" i="1" l="1"/>
  <c r="F6" i="7" s="1"/>
  <c r="F7" i="1"/>
  <c r="F7" i="7" s="1"/>
  <c r="F5" i="1"/>
  <c r="F5" i="7" s="1"/>
  <c r="E6" i="1" l="1"/>
  <c r="E6" i="7" s="1"/>
  <c r="E7" i="1"/>
  <c r="E7" i="7" s="1"/>
  <c r="E5" i="1"/>
  <c r="E5" i="7" s="1"/>
  <c r="C7" i="6" l="1"/>
  <c r="J7" i="7" s="1"/>
  <c r="C6" i="6"/>
  <c r="J6" i="7" s="1"/>
  <c r="C5" i="6"/>
  <c r="A7" i="7"/>
  <c r="A6" i="7"/>
  <c r="A5" i="7"/>
  <c r="A7" i="6"/>
  <c r="A6" i="6"/>
  <c r="A5" i="6"/>
  <c r="J5" i="7" l="1"/>
  <c r="D5" i="6"/>
  <c r="H6" i="1"/>
  <c r="H6" i="7" s="1"/>
  <c r="H7" i="1"/>
  <c r="H7" i="7" s="1"/>
  <c r="H5" i="1"/>
  <c r="H5" i="7" s="1"/>
  <c r="D6" i="1"/>
  <c r="D6" i="7" s="1"/>
  <c r="D7" i="1"/>
  <c r="D7" i="7" s="1"/>
  <c r="D5" i="1"/>
  <c r="D5" i="7" s="1"/>
  <c r="C6" i="1"/>
  <c r="C6" i="7" s="1"/>
  <c r="C7" i="1"/>
  <c r="C7" i="7" s="1"/>
  <c r="C5" i="1"/>
  <c r="C5" i="7" s="1"/>
  <c r="B6" i="1"/>
  <c r="B6" i="7" s="1"/>
  <c r="B7" i="1"/>
  <c r="B7" i="7" s="1"/>
  <c r="B5" i="1"/>
  <c r="B5" i="7" s="1"/>
  <c r="A6" i="1"/>
  <c r="A7" i="1"/>
  <c r="A5" i="1"/>
  <c r="I7" i="7" l="1"/>
  <c r="K7" i="7" s="1"/>
  <c r="I5" i="7"/>
  <c r="K5" i="7" s="1"/>
  <c r="I6" i="7"/>
  <c r="K6" i="7" s="1"/>
  <c r="I5" i="1"/>
  <c r="I7" i="1"/>
  <c r="I6" i="1"/>
</calcChain>
</file>

<file path=xl/sharedStrings.xml><?xml version="1.0" encoding="utf-8"?>
<sst xmlns="http://schemas.openxmlformats.org/spreadsheetml/2006/main" count="154" uniqueCount="51">
  <si>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</si>
  <si>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</si>
  <si>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</si>
  <si>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</si>
  <si>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</si>
  <si>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</si>
  <si>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</si>
  <si>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</si>
  <si>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</si>
  <si>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</si>
  <si>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</si>
  <si>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</si>
  <si>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</si>
  <si>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</si>
  <si>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</si>
  <si>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</si>
  <si>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</si>
  <si>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</si>
  <si>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</si>
  <si>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</si>
  <si>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</si>
  <si>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</si>
  <si>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RFP730-17012 Ticket Software Provider</t>
  </si>
  <si>
    <t>Criteria 5</t>
  </si>
  <si>
    <t>AudienceView</t>
  </si>
  <si>
    <t>Jump TV USA dba Neulion, Inc</t>
  </si>
  <si>
    <t>Spectra Ticketing &amp; Fan Engagement</t>
  </si>
  <si>
    <t>Ticketmaster</t>
  </si>
  <si>
    <t>RESPONDENT EVALUATION MATRIX</t>
  </si>
  <si>
    <t>Evaluator Name:</t>
  </si>
  <si>
    <t>Name</t>
  </si>
  <si>
    <t xml:space="preserve">Criteria 1 </t>
  </si>
  <si>
    <t>Respondent’s Demonstrated Ability to Meet Specifications and Functionality
• Required Specifications
• Preferred Specifications</t>
  </si>
  <si>
    <t xml:space="preserve">Respondent’s demonstrated knowledge and skill.
• Examples of similar partnerships with references
</t>
  </si>
  <si>
    <t xml:space="preserve">Respondent’s quality as demonstrated in the professionalism and  thoroughness of the proposal.
</t>
  </si>
  <si>
    <t xml:space="preserve">Respondent’s Acceptance of Terms of the RFP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</si>
  <si>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</si>
  <si>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</si>
  <si>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</si>
  <si>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</si>
  <si>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</si>
  <si>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</si>
  <si>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</si>
  <si>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</si>
  <si>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</si>
  <si>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</si>
  <si>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</si>
  <si>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</si>
  <si>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</si>
  <si>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</si>
  <si>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t xml:space="preserve">Respondent’s Financial Model 
• Annual support fee and related transaction fees
</t>
    </r>
    <r>
      <rPr>
        <b/>
        <sz val="10"/>
        <color rgb="FFFF0000"/>
        <rFont val="Calibri"/>
        <family val="2"/>
        <scheme val="minor"/>
      </rPr>
      <t xml:space="preserve">
**DO NOT EVALUATE.  ONLY Evaluator 7 WILL EVALUATE**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</si>
</sst>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1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4" borderId="7" applyNumberFormat="0" applyFont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8" applyNumberFormat="0" applyAlignment="0" applyProtection="0"/>
    <xf numFmtId="0" fontId="22" fillId="24" borderId="9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8" applyNumberFormat="0" applyAlignment="0" applyProtection="0"/>
    <xf numFmtId="0" fontId="29" fillId="0" borderId="13" applyNumberFormat="0" applyFill="0" applyAlignment="0" applyProtection="0"/>
    <xf numFmtId="0" fontId="30" fillId="25" borderId="0" applyNumberFormat="0" applyBorder="0" applyAlignment="0" applyProtection="0"/>
    <xf numFmtId="0" fontId="16" fillId="4" borderId="7" applyNumberFormat="0" applyFont="0" applyAlignment="0" applyProtection="0"/>
    <xf numFmtId="0" fontId="31" fillId="23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1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8" applyNumberFormat="0" applyAlignment="0" applyProtection="0"/>
    <xf numFmtId="0" fontId="22" fillId="24" borderId="9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8" applyNumberFormat="0" applyAlignment="0" applyProtection="0"/>
    <xf numFmtId="0" fontId="29" fillId="0" borderId="13" applyNumberFormat="0" applyFill="0" applyAlignment="0" applyProtection="0"/>
    <xf numFmtId="0" fontId="30" fillId="25" borderId="0" applyNumberFormat="0" applyBorder="0" applyAlignment="0" applyProtection="0"/>
    <xf numFmtId="0" fontId="31" fillId="23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5" fillId="0" borderId="0"/>
    <xf numFmtId="0" fontId="15" fillId="4" borderId="7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14" fillId="0" borderId="0" xfId="0" applyFont="1"/>
    <xf numFmtId="0" fontId="14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4" fontId="14" fillId="0" borderId="5" xfId="0" applyNumberFormat="1" applyFont="1" applyBorder="1"/>
    <xf numFmtId="0" fontId="14" fillId="3" borderId="6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17" fillId="3" borderId="16" xfId="47" applyFon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3" borderId="0" xfId="0" applyFill="1"/>
    <xf numFmtId="0" fontId="0" fillId="0" borderId="0" xfId="0"/>
    <xf numFmtId="0" fontId="35" fillId="0" borderId="2" xfId="0" applyFont="1" applyBorder="1" applyAlignment="1">
      <alignment horizontal="center" vertical="center" wrapText="1"/>
    </xf>
    <xf numFmtId="4" fontId="36" fillId="0" borderId="5" xfId="0" applyNumberFormat="1" applyFont="1" applyBorder="1"/>
    <xf numFmtId="0" fontId="0" fillId="0" borderId="0" xfId="0"/>
    <xf numFmtId="0" fontId="0" fillId="0" borderId="0" xfId="0" applyBorder="1"/>
    <xf numFmtId="0" fontId="38" fillId="3" borderId="16" xfId="97" applyFont="1" applyFill="1" applyBorder="1" applyAlignment="1">
      <alignment horizontal="center"/>
    </xf>
    <xf numFmtId="0" fontId="39" fillId="0" borderId="0" xfId="0" applyFont="1"/>
    <xf numFmtId="0" fontId="39" fillId="3" borderId="0" xfId="0" applyFont="1" applyFill="1"/>
    <xf numFmtId="0" fontId="37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39" fillId="0" borderId="0" xfId="0" applyFont="1"/>
    <xf numFmtId="0" fontId="37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39" fillId="0" borderId="0" xfId="0" applyFont="1"/>
    <xf numFmtId="0" fontId="37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39" fillId="0" borderId="0" xfId="0" applyFont="1"/>
    <xf numFmtId="0" fontId="37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39" fillId="0" borderId="0" xfId="0" applyFont="1"/>
    <xf numFmtId="0" fontId="37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39" fillId="0" borderId="0" xfId="0" applyFont="1"/>
    <xf numFmtId="0" fontId="37" fillId="0" borderId="16" xfId="97" applyFont="1" applyBorder="1" applyAlignment="1">
      <alignment horizontal="center"/>
    </xf>
    <xf numFmtId="0" fontId="39" fillId="0" borderId="0" xfId="0" applyFont="1"/>
    <xf numFmtId="0" fontId="37" fillId="0" borderId="16" xfId="97" applyFont="1" applyBorder="1" applyAlignment="1">
      <alignment horizontal="center"/>
    </xf>
    <xf numFmtId="0" fontId="14" fillId="26" borderId="0" xfId="0" applyFont="1" applyFill="1"/>
    <xf numFmtId="0" fontId="13" fillId="0" borderId="0" xfId="0" applyFont="1" applyAlignment="1"/>
    <xf numFmtId="0" fontId="40" fillId="0" borderId="0" xfId="0" applyFont="1"/>
    <xf numFmtId="0" fontId="41" fillId="0" borderId="0" xfId="0" applyFont="1"/>
    <xf numFmtId="0" fontId="43" fillId="0" borderId="0" xfId="100" applyFont="1"/>
    <xf numFmtId="0" fontId="38" fillId="3" borderId="21" xfId="100" applyFont="1" applyFill="1" applyBorder="1" applyAlignment="1">
      <alignment horizontal="center" vertical="center"/>
    </xf>
    <xf numFmtId="0" fontId="38" fillId="0" borderId="0" xfId="100" applyFont="1" applyAlignment="1">
      <alignment horizontal="center"/>
    </xf>
    <xf numFmtId="0" fontId="37" fillId="28" borderId="22" xfId="100" applyFont="1" applyFill="1" applyBorder="1" applyAlignment="1">
      <alignment horizontal="center"/>
    </xf>
    <xf numFmtId="0" fontId="37" fillId="0" borderId="23" xfId="100" applyFont="1" applyFill="1" applyBorder="1" applyAlignment="1">
      <alignment horizontal="center"/>
    </xf>
    <xf numFmtId="0" fontId="37" fillId="29" borderId="24" xfId="100" applyFont="1" applyFill="1" applyBorder="1" applyAlignment="1">
      <alignment horizontal="center"/>
    </xf>
    <xf numFmtId="0" fontId="38" fillId="28" borderId="22" xfId="100" applyFont="1" applyFill="1" applyBorder="1" applyAlignment="1">
      <alignment horizontal="center"/>
    </xf>
    <xf numFmtId="0" fontId="38" fillId="0" borderId="23" xfId="100" applyFont="1" applyFill="1" applyBorder="1" applyAlignment="1">
      <alignment horizontal="center"/>
    </xf>
    <xf numFmtId="0" fontId="38" fillId="29" borderId="24" xfId="100" applyFont="1" applyFill="1" applyBorder="1" applyAlignment="1">
      <alignment horizontal="center"/>
    </xf>
    <xf numFmtId="0" fontId="43" fillId="0" borderId="25" xfId="100" applyFont="1" applyBorder="1" applyAlignment="1">
      <alignment horizontal="center"/>
    </xf>
    <xf numFmtId="0" fontId="15" fillId="0" borderId="26" xfId="88" applyFont="1" applyFill="1" applyBorder="1" applyAlignment="1">
      <alignment horizontal="center"/>
    </xf>
    <xf numFmtId="0" fontId="39" fillId="28" borderId="27" xfId="100" applyFont="1" applyFill="1" applyBorder="1" applyAlignment="1">
      <alignment horizontal="center"/>
    </xf>
    <xf numFmtId="0" fontId="39" fillId="0" borderId="28" xfId="100" applyFont="1" applyFill="1" applyBorder="1" applyAlignment="1">
      <alignment horizontal="center"/>
    </xf>
    <xf numFmtId="0" fontId="39" fillId="29" borderId="6" xfId="100" applyFont="1" applyFill="1" applyBorder="1" applyAlignment="1">
      <alignment horizontal="center"/>
    </xf>
    <xf numFmtId="0" fontId="43" fillId="28" borderId="27" xfId="100" applyFont="1" applyFill="1" applyBorder="1" applyAlignment="1">
      <alignment horizontal="center"/>
    </xf>
    <xf numFmtId="0" fontId="43" fillId="0" borderId="28" xfId="100" applyFont="1" applyFill="1" applyBorder="1" applyAlignment="1">
      <alignment horizontal="center"/>
    </xf>
    <xf numFmtId="0" fontId="43" fillId="29" borderId="6" xfId="100" applyFont="1" applyFill="1" applyBorder="1" applyAlignment="1">
      <alignment horizontal="center"/>
    </xf>
    <xf numFmtId="0" fontId="43" fillId="3" borderId="25" xfId="100" applyFont="1" applyFill="1" applyBorder="1" applyAlignment="1">
      <alignment horizontal="center"/>
    </xf>
    <xf numFmtId="0" fontId="15" fillId="0" borderId="0" xfId="0" applyFont="1"/>
    <xf numFmtId="0" fontId="13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8" fillId="0" borderId="16" xfId="97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5" fillId="0" borderId="33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15" fillId="0" borderId="37" xfId="0" applyFont="1" applyBorder="1" applyAlignment="1">
      <alignment horizontal="left"/>
    </xf>
    <xf numFmtId="0" fontId="15" fillId="0" borderId="38" xfId="0" applyFont="1" applyBorder="1" applyAlignment="1">
      <alignment horizontal="left"/>
    </xf>
    <xf numFmtId="0" fontId="45" fillId="0" borderId="0" xfId="0" applyFont="1" applyAlignment="1">
      <alignment horizontal="center" vertical="top" wrapText="1"/>
    </xf>
    <xf numFmtId="0" fontId="45" fillId="0" borderId="29" xfId="0" applyFont="1" applyBorder="1" applyAlignment="1">
      <alignment horizontal="center" vertical="top" wrapText="1"/>
    </xf>
    <xf numFmtId="0" fontId="45" fillId="2" borderId="30" xfId="0" applyFont="1" applyFill="1" applyBorder="1" applyAlignment="1">
      <alignment horizontal="center"/>
    </xf>
    <xf numFmtId="0" fontId="45" fillId="2" borderId="31" xfId="0" applyFont="1" applyFill="1" applyBorder="1" applyAlignment="1">
      <alignment horizontal="center"/>
    </xf>
    <xf numFmtId="0" fontId="45" fillId="2" borderId="32" xfId="0" applyFont="1" applyFill="1" applyBorder="1" applyAlignment="1">
      <alignment horizontal="center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42" fillId="0" borderId="17" xfId="0" applyFont="1" applyBorder="1" applyAlignment="1">
      <alignment horizontal="center"/>
    </xf>
    <xf numFmtId="0" fontId="37" fillId="0" borderId="18" xfId="100" applyFont="1" applyFill="1" applyBorder="1" applyAlignment="1">
      <alignment horizontal="left" vertical="center" wrapText="1"/>
    </xf>
    <xf numFmtId="0" fontId="37" fillId="0" borderId="19" xfId="100" applyFont="1" applyFill="1" applyBorder="1" applyAlignment="1">
      <alignment horizontal="left" vertical="center" wrapText="1"/>
    </xf>
    <xf numFmtId="0" fontId="37" fillId="0" borderId="20" xfId="10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40" fillId="27" borderId="0" xfId="0" applyFont="1" applyFill="1" applyBorder="1" applyAlignment="1">
      <alignment horizontal="center"/>
    </xf>
  </cellXfs>
  <cellStyles count="101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COMPLETED%20%2009-01-2016%20thru%2002-28-2017/RFP730-17012%20Ticket%20Software%20Provider/Evaluation%20Matrix%20%20RFP730-17012%20Ticket%20Software%20Provi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RFP730-17012 Ticket Software Provider</v>
          </cell>
        </row>
      </sheetData>
      <sheetData sheetId="1">
        <row r="4">
          <cell r="A4" t="str">
            <v>AudienceView</v>
          </cell>
        </row>
        <row r="5">
          <cell r="A5" t="str">
            <v>Jump TV USA dba Neulion, Inc</v>
          </cell>
        </row>
        <row r="6">
          <cell r="A6" t="str">
            <v>Spectra Ticketing &amp; Fan Engagement</v>
          </cell>
        </row>
        <row r="7">
          <cell r="A7" t="str">
            <v>Ticketmaster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C2" sqref="C2:G2"/>
    </sheetView>
  </sheetViews>
  <sheetFormatPr defaultRowHeight="12.75" x14ac:dyDescent="0.2"/>
  <cols>
    <col min="9" max="9" width="9.140625" style="27"/>
  </cols>
  <sheetData>
    <row r="1" spans="1:13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3" ht="15.75" x14ac:dyDescent="0.25">
      <c r="A2" s="14"/>
      <c r="B2" s="13"/>
      <c r="C2" s="82" t="s">
        <v>5</v>
      </c>
      <c r="D2" s="82"/>
      <c r="E2" s="82"/>
      <c r="F2" s="82"/>
      <c r="G2" s="82"/>
      <c r="H2" s="13"/>
      <c r="I2" s="23"/>
      <c r="J2" s="12"/>
    </row>
    <row r="3" spans="1:13" x14ac:dyDescent="0.2">
      <c r="A3" s="84" t="s">
        <v>12</v>
      </c>
      <c r="B3" s="84"/>
      <c r="C3" s="84"/>
      <c r="D3" s="84"/>
      <c r="E3" s="35" t="s">
        <v>13</v>
      </c>
      <c r="F3" s="35" t="s">
        <v>14</v>
      </c>
      <c r="G3" s="35" t="s">
        <v>15</v>
      </c>
      <c r="H3" s="35" t="s">
        <v>16</v>
      </c>
      <c r="I3" s="35" t="s">
        <v>23</v>
      </c>
      <c r="J3" s="32" t="s">
        <v>17</v>
      </c>
    </row>
    <row r="4" spans="1:13" x14ac:dyDescent="0.2">
      <c r="A4" s="83" t="s">
        <v>24</v>
      </c>
      <c r="B4" s="83"/>
      <c r="C4" s="83"/>
      <c r="D4" s="83"/>
      <c r="E4" s="33">
        <v>0</v>
      </c>
      <c r="F4" s="33">
        <v>20</v>
      </c>
      <c r="G4" s="33">
        <v>21.6</v>
      </c>
      <c r="H4" s="33">
        <v>8</v>
      </c>
      <c r="I4" s="33">
        <v>2.5</v>
      </c>
      <c r="J4" s="34">
        <f>SUM(E4:I4)</f>
        <v>52.1</v>
      </c>
    </row>
    <row r="5" spans="1:13" x14ac:dyDescent="0.2">
      <c r="A5" s="83" t="s">
        <v>25</v>
      </c>
      <c r="B5" s="83"/>
      <c r="C5" s="83"/>
      <c r="D5" s="83"/>
      <c r="E5" s="33">
        <v>0</v>
      </c>
      <c r="F5" s="33">
        <v>17</v>
      </c>
      <c r="G5" s="33">
        <v>20.399999999999999</v>
      </c>
      <c r="H5" s="33">
        <v>6.8</v>
      </c>
      <c r="I5" s="33">
        <v>2.5</v>
      </c>
      <c r="J5" s="34">
        <f t="shared" ref="J5:J7" si="0">SUM(E5:I5)</f>
        <v>46.699999999999996</v>
      </c>
      <c r="M5" s="25"/>
    </row>
    <row r="6" spans="1:13" x14ac:dyDescent="0.2">
      <c r="A6" s="83" t="s">
        <v>26</v>
      </c>
      <c r="B6" s="83"/>
      <c r="C6" s="83"/>
      <c r="D6" s="83"/>
      <c r="E6" s="33">
        <v>0</v>
      </c>
      <c r="F6" s="33">
        <v>22.5</v>
      </c>
      <c r="G6" s="33">
        <v>27</v>
      </c>
      <c r="H6" s="33">
        <v>8</v>
      </c>
      <c r="I6" s="33">
        <v>2.5</v>
      </c>
      <c r="J6" s="34">
        <f t="shared" si="0"/>
        <v>60</v>
      </c>
      <c r="M6" s="25"/>
    </row>
    <row r="7" spans="1:13" x14ac:dyDescent="0.2">
      <c r="A7" s="83" t="s">
        <v>27</v>
      </c>
      <c r="B7" s="83"/>
      <c r="C7" s="83"/>
      <c r="D7" s="83"/>
      <c r="E7" s="33">
        <v>0</v>
      </c>
      <c r="F7" s="33">
        <v>23.5</v>
      </c>
      <c r="G7" s="33">
        <v>27</v>
      </c>
      <c r="H7" s="33">
        <v>7.6</v>
      </c>
      <c r="I7" s="33">
        <v>2</v>
      </c>
      <c r="J7" s="34">
        <f t="shared" si="0"/>
        <v>60.1</v>
      </c>
    </row>
  </sheetData>
  <mergeCells count="7">
    <mergeCell ref="A1:J1"/>
    <mergeCell ref="C2:G2"/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N23" sqref="N23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3" ht="15.75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6.25" customHeight="1" x14ac:dyDescent="0.2">
      <c r="A2" s="86" t="str">
        <f>Technical!A2</f>
        <v>RFP730-17012 Ticket Software Provider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15.75" thickBot="1" x14ac:dyDescent="0.25">
      <c r="I3" s="2"/>
      <c r="J3" s="2"/>
      <c r="K3" s="2"/>
      <c r="L3" s="2"/>
    </row>
    <row r="4" spans="1:13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8" t="s">
        <v>21</v>
      </c>
      <c r="K4" s="5" t="s">
        <v>3</v>
      </c>
      <c r="L4" s="6" t="s">
        <v>4</v>
      </c>
    </row>
    <row r="5" spans="1:13" ht="16.5" customHeight="1" x14ac:dyDescent="0.2">
      <c r="A5" s="8" t="str">
        <f>'7'!A4:D4</f>
        <v>AudienceView</v>
      </c>
      <c r="B5" s="9">
        <f>Technical!B5</f>
        <v>52.1</v>
      </c>
      <c r="C5" s="9">
        <f>Technical!C5</f>
        <v>67.5</v>
      </c>
      <c r="D5" s="9">
        <f>Technical!D5</f>
        <v>56</v>
      </c>
      <c r="E5" s="9">
        <f>Technical!E5</f>
        <v>42.199999999999996</v>
      </c>
      <c r="F5" s="9">
        <f>Technical!F5</f>
        <v>50</v>
      </c>
      <c r="G5" s="9">
        <f>Technical!G5</f>
        <v>46.8</v>
      </c>
      <c r="H5" s="9">
        <f>Technical!H5</f>
        <v>55</v>
      </c>
      <c r="I5" s="9">
        <f>AVERAGE(B5:H5)</f>
        <v>52.8</v>
      </c>
      <c r="J5" s="29">
        <f>'Non-Technical'!C5</f>
        <v>21</v>
      </c>
      <c r="K5" s="9">
        <f t="shared" ref="K5:K7" si="0">I5+J5</f>
        <v>73.8</v>
      </c>
      <c r="L5" s="10">
        <f>RANK(K5,$K$5:$K$8,0)</f>
        <v>4</v>
      </c>
    </row>
    <row r="6" spans="1:13" ht="16.5" customHeight="1" x14ac:dyDescent="0.2">
      <c r="A6" s="8" t="str">
        <f>'7'!A5:D5</f>
        <v>Jump TV USA dba Neulion, Inc</v>
      </c>
      <c r="B6" s="9">
        <f>Technical!B6</f>
        <v>46.699999999999996</v>
      </c>
      <c r="C6" s="9">
        <f>Technical!C6</f>
        <v>37.599999999999994</v>
      </c>
      <c r="D6" s="9">
        <f>Technical!D6</f>
        <v>50</v>
      </c>
      <c r="E6" s="9">
        <f>Technical!E6</f>
        <v>49</v>
      </c>
      <c r="F6" s="9">
        <f>Technical!F6</f>
        <v>59.25</v>
      </c>
      <c r="G6" s="9">
        <f>Technical!G6</f>
        <v>56.599999999999994</v>
      </c>
      <c r="H6" s="9">
        <f>Technical!H6</f>
        <v>48</v>
      </c>
      <c r="I6" s="9">
        <f>AVERAGE(B6:H6)</f>
        <v>49.592857142857142</v>
      </c>
      <c r="J6" s="29">
        <f>'Non-Technical'!C6</f>
        <v>30</v>
      </c>
      <c r="K6" s="9">
        <f t="shared" si="0"/>
        <v>79.592857142857142</v>
      </c>
      <c r="L6" s="10">
        <f t="shared" ref="L6:L8" si="1">RANK(K6,$K$5:$K$8,0)</f>
        <v>2</v>
      </c>
    </row>
    <row r="7" spans="1:13" ht="16.5" customHeight="1" x14ac:dyDescent="0.2">
      <c r="A7" s="8" t="str">
        <f>'7'!A6:D6</f>
        <v>Spectra Ticketing &amp; Fan Engagement</v>
      </c>
      <c r="B7" s="9">
        <f>Technical!B7</f>
        <v>60</v>
      </c>
      <c r="C7" s="9">
        <f>Technical!C7</f>
        <v>70</v>
      </c>
      <c r="D7" s="9">
        <f>Technical!D7</f>
        <v>57</v>
      </c>
      <c r="E7" s="9">
        <f>Technical!E7</f>
        <v>70</v>
      </c>
      <c r="F7" s="9">
        <f>Technical!F7</f>
        <v>67.25</v>
      </c>
      <c r="G7" s="9">
        <f>Technical!G7</f>
        <v>64.900000000000006</v>
      </c>
      <c r="H7" s="9">
        <f>Technical!H7</f>
        <v>68.5</v>
      </c>
      <c r="I7" s="9">
        <f>AVERAGE(B7:H7)</f>
        <v>65.378571428571419</v>
      </c>
      <c r="J7" s="29">
        <f>'Non-Technical'!C7</f>
        <v>21</v>
      </c>
      <c r="K7" s="9">
        <f t="shared" si="0"/>
        <v>86.378571428571419</v>
      </c>
      <c r="L7" s="10">
        <f t="shared" si="1"/>
        <v>1</v>
      </c>
      <c r="M7" s="58"/>
    </row>
    <row r="8" spans="1:13" x14ac:dyDescent="0.2">
      <c r="A8" s="8" t="str">
        <f>'7'!A7:D7</f>
        <v>Ticketmaster</v>
      </c>
      <c r="B8" s="9">
        <f>Technical!B8</f>
        <v>60.1</v>
      </c>
      <c r="C8" s="9">
        <f>Technical!C8</f>
        <v>70</v>
      </c>
      <c r="D8" s="9">
        <f>Technical!D8</f>
        <v>41</v>
      </c>
      <c r="E8" s="9">
        <f>Technical!E8</f>
        <v>46.4</v>
      </c>
      <c r="F8" s="9">
        <f>Technical!F8</f>
        <v>60.25</v>
      </c>
      <c r="G8" s="9">
        <f>Technical!G8</f>
        <v>54.199999999999996</v>
      </c>
      <c r="H8" s="9">
        <f>Technical!H8</f>
        <v>68.5</v>
      </c>
      <c r="I8" s="9">
        <f t="shared" ref="I8" si="2">AVERAGE(B8:H8)</f>
        <v>57.207142857142856</v>
      </c>
      <c r="J8" s="29">
        <f>'Non-Technical'!C8</f>
        <v>21</v>
      </c>
      <c r="K8" s="9">
        <f t="shared" ref="K8" si="3">I8+J8</f>
        <v>78.207142857142856</v>
      </c>
      <c r="L8" s="10">
        <f t="shared" si="1"/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workbookViewId="0">
      <selection activeCell="I19" sqref="I19"/>
    </sheetView>
  </sheetViews>
  <sheetFormatPr defaultRowHeight="12.75" x14ac:dyDescent="0.2"/>
  <cols>
    <col min="1" max="1" width="2" style="52" customWidth="1"/>
    <col min="2" max="2" width="27.5703125" style="52" bestFit="1" customWidth="1"/>
    <col min="3" max="3" width="12" style="52" customWidth="1"/>
    <col min="4" max="5" width="10.7109375" style="52" customWidth="1"/>
    <col min="6" max="6" width="12.140625" style="52" customWidth="1"/>
    <col min="7" max="8" width="10.42578125" style="52" customWidth="1"/>
    <col min="9" max="9" width="11.42578125" style="52" customWidth="1"/>
    <col min="10" max="11" width="9" style="52" customWidth="1"/>
    <col min="12" max="12" width="11.42578125" style="52" customWidth="1"/>
    <col min="13" max="14" width="10" style="52" customWidth="1"/>
    <col min="15" max="15" width="11.42578125" style="52" customWidth="1"/>
    <col min="16" max="17" width="10" style="52" customWidth="1"/>
    <col min="18" max="16384" width="9.140625" style="52"/>
  </cols>
  <sheetData>
    <row r="1" spans="2:19" ht="15.75" x14ac:dyDescent="0.25">
      <c r="B1" s="105" t="s">
        <v>28</v>
      </c>
      <c r="C1" s="105"/>
      <c r="D1" s="105"/>
      <c r="E1" s="59" t="str">
        <f>[1]Cover!A6</f>
        <v>RFP730-17012 Ticket Software Provider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2:19" ht="15.75" customHeight="1" x14ac:dyDescent="0.25">
      <c r="C2" s="59"/>
      <c r="D2" s="59"/>
      <c r="E2" s="59"/>
      <c r="F2" s="59"/>
      <c r="G2" s="59"/>
    </row>
    <row r="3" spans="2:19" ht="15" customHeight="1" x14ac:dyDescent="0.2">
      <c r="B3" s="60" t="s">
        <v>29</v>
      </c>
      <c r="C3" s="106" t="s">
        <v>30</v>
      </c>
      <c r="D3" s="106"/>
      <c r="E3" s="106"/>
      <c r="F3" s="106"/>
    </row>
    <row r="4" spans="2:19" ht="15" customHeight="1" x14ac:dyDescent="0.2">
      <c r="F4" s="61"/>
    </row>
    <row r="5" spans="2:19" ht="16.5" thickBot="1" x14ac:dyDescent="0.3">
      <c r="B5" s="61"/>
      <c r="C5" s="101" t="s">
        <v>31</v>
      </c>
      <c r="D5" s="101"/>
      <c r="E5" s="101"/>
      <c r="F5" s="101" t="s">
        <v>14</v>
      </c>
      <c r="G5" s="101"/>
      <c r="H5" s="101"/>
      <c r="I5" s="101" t="s">
        <v>15</v>
      </c>
      <c r="J5" s="101"/>
      <c r="K5" s="101"/>
      <c r="L5" s="101" t="s">
        <v>16</v>
      </c>
      <c r="M5" s="101"/>
      <c r="N5" s="101"/>
      <c r="O5" s="101" t="s">
        <v>23</v>
      </c>
      <c r="P5" s="101"/>
      <c r="Q5" s="101"/>
    </row>
    <row r="6" spans="2:19" ht="143.25" customHeight="1" x14ac:dyDescent="0.2">
      <c r="B6" s="62"/>
      <c r="C6" s="102" t="s">
        <v>50</v>
      </c>
      <c r="D6" s="103"/>
      <c r="E6" s="104"/>
      <c r="F6" s="102" t="s">
        <v>32</v>
      </c>
      <c r="G6" s="103"/>
      <c r="H6" s="104"/>
      <c r="I6" s="102" t="s">
        <v>33</v>
      </c>
      <c r="J6" s="103"/>
      <c r="K6" s="104"/>
      <c r="L6" s="102" t="s">
        <v>34</v>
      </c>
      <c r="M6" s="103"/>
      <c r="N6" s="104"/>
      <c r="O6" s="102" t="s">
        <v>35</v>
      </c>
      <c r="P6" s="103"/>
      <c r="Q6" s="104"/>
      <c r="R6" s="63" t="s">
        <v>36</v>
      </c>
    </row>
    <row r="7" spans="2:19" x14ac:dyDescent="0.2">
      <c r="B7" s="64" t="s">
        <v>12</v>
      </c>
      <c r="C7" s="65" t="s">
        <v>37</v>
      </c>
      <c r="D7" s="66" t="s">
        <v>38</v>
      </c>
      <c r="E7" s="67" t="s">
        <v>39</v>
      </c>
      <c r="F7" s="68" t="s">
        <v>37</v>
      </c>
      <c r="G7" s="69" t="s">
        <v>38</v>
      </c>
      <c r="H7" s="70" t="s">
        <v>39</v>
      </c>
      <c r="I7" s="68" t="s">
        <v>37</v>
      </c>
      <c r="J7" s="69" t="s">
        <v>38</v>
      </c>
      <c r="K7" s="70" t="s">
        <v>39</v>
      </c>
      <c r="L7" s="65" t="s">
        <v>37</v>
      </c>
      <c r="M7" s="66" t="s">
        <v>38</v>
      </c>
      <c r="N7" s="67" t="s">
        <v>39</v>
      </c>
      <c r="O7" s="65" t="s">
        <v>37</v>
      </c>
      <c r="P7" s="66" t="s">
        <v>38</v>
      </c>
      <c r="Q7" s="67" t="s">
        <v>39</v>
      </c>
      <c r="R7" s="71"/>
    </row>
    <row r="8" spans="2:19" x14ac:dyDescent="0.2">
      <c r="B8" s="72" t="str">
        <f>'[1]RFP Submittal'!A4</f>
        <v>AudienceView</v>
      </c>
      <c r="C8" s="73"/>
      <c r="D8" s="74">
        <v>6</v>
      </c>
      <c r="E8" s="75">
        <f>C8*D8</f>
        <v>0</v>
      </c>
      <c r="F8" s="76"/>
      <c r="G8" s="77">
        <v>5</v>
      </c>
      <c r="H8" s="78">
        <f>F8*G8</f>
        <v>0</v>
      </c>
      <c r="I8" s="76"/>
      <c r="J8" s="77">
        <v>6</v>
      </c>
      <c r="K8" s="78">
        <f>I8*J8</f>
        <v>0</v>
      </c>
      <c r="L8" s="73"/>
      <c r="M8" s="74">
        <v>2</v>
      </c>
      <c r="N8" s="75">
        <f>L8*M8</f>
        <v>0</v>
      </c>
      <c r="O8" s="73"/>
      <c r="P8" s="74">
        <v>1</v>
      </c>
      <c r="Q8" s="75">
        <f>O8*P8</f>
        <v>0</v>
      </c>
      <c r="R8" s="79">
        <f>N8+K8+H8+E8+Q8</f>
        <v>0</v>
      </c>
    </row>
    <row r="9" spans="2:19" x14ac:dyDescent="0.2">
      <c r="B9" s="72" t="str">
        <f>'[1]RFP Submittal'!A5</f>
        <v>Jump TV USA dba Neulion, Inc</v>
      </c>
      <c r="C9" s="73"/>
      <c r="D9" s="74">
        <v>6</v>
      </c>
      <c r="E9" s="75">
        <f t="shared" ref="E9:E11" si="0">C9*D9</f>
        <v>0</v>
      </c>
      <c r="F9" s="76"/>
      <c r="G9" s="77">
        <v>5</v>
      </c>
      <c r="H9" s="78">
        <f t="shared" ref="H9:H11" si="1">F9*G9</f>
        <v>0</v>
      </c>
      <c r="I9" s="76"/>
      <c r="J9" s="77">
        <v>6</v>
      </c>
      <c r="K9" s="78">
        <f t="shared" ref="K9:K11" si="2">I9*J9</f>
        <v>0</v>
      </c>
      <c r="L9" s="73"/>
      <c r="M9" s="74">
        <v>2</v>
      </c>
      <c r="N9" s="75">
        <f t="shared" ref="N9:N11" si="3">L9*M9</f>
        <v>0</v>
      </c>
      <c r="O9" s="73"/>
      <c r="P9" s="74">
        <v>1</v>
      </c>
      <c r="Q9" s="75">
        <f t="shared" ref="Q9:Q11" si="4">O9*P9</f>
        <v>0</v>
      </c>
      <c r="R9" s="79">
        <f t="shared" ref="R9:R11" si="5">N9+K9+H9+E9+Q9</f>
        <v>0</v>
      </c>
    </row>
    <row r="10" spans="2:19" x14ac:dyDescent="0.2">
      <c r="B10" s="72" t="str">
        <f>'[1]RFP Submittal'!A6</f>
        <v>Spectra Ticketing &amp; Fan Engagement</v>
      </c>
      <c r="C10" s="73"/>
      <c r="D10" s="74">
        <v>6</v>
      </c>
      <c r="E10" s="75">
        <f t="shared" si="0"/>
        <v>0</v>
      </c>
      <c r="F10" s="76"/>
      <c r="G10" s="77">
        <v>5</v>
      </c>
      <c r="H10" s="78">
        <f t="shared" si="1"/>
        <v>0</v>
      </c>
      <c r="I10" s="76"/>
      <c r="J10" s="77">
        <v>6</v>
      </c>
      <c r="K10" s="78">
        <f t="shared" si="2"/>
        <v>0</v>
      </c>
      <c r="L10" s="73"/>
      <c r="M10" s="74">
        <v>2</v>
      </c>
      <c r="N10" s="75">
        <f t="shared" si="3"/>
        <v>0</v>
      </c>
      <c r="O10" s="73"/>
      <c r="P10" s="74">
        <v>1</v>
      </c>
      <c r="Q10" s="75">
        <f t="shared" si="4"/>
        <v>0</v>
      </c>
      <c r="R10" s="79">
        <f t="shared" si="5"/>
        <v>0</v>
      </c>
    </row>
    <row r="11" spans="2:19" x14ac:dyDescent="0.2">
      <c r="B11" s="72" t="str">
        <f>'[1]RFP Submittal'!A7</f>
        <v>Ticketmaster</v>
      </c>
      <c r="C11" s="73"/>
      <c r="D11" s="74">
        <v>6</v>
      </c>
      <c r="E11" s="75">
        <f t="shared" si="0"/>
        <v>0</v>
      </c>
      <c r="F11" s="76"/>
      <c r="G11" s="77">
        <v>5</v>
      </c>
      <c r="H11" s="78">
        <f t="shared" si="1"/>
        <v>0</v>
      </c>
      <c r="I11" s="76"/>
      <c r="J11" s="77">
        <v>6</v>
      </c>
      <c r="K11" s="78">
        <f t="shared" si="2"/>
        <v>0</v>
      </c>
      <c r="L11" s="73"/>
      <c r="M11" s="74">
        <v>2</v>
      </c>
      <c r="N11" s="75">
        <f t="shared" si="3"/>
        <v>0</v>
      </c>
      <c r="O11" s="73"/>
      <c r="P11" s="74">
        <v>1</v>
      </c>
      <c r="Q11" s="75">
        <f t="shared" si="4"/>
        <v>0</v>
      </c>
      <c r="R11" s="79">
        <f t="shared" si="5"/>
        <v>0</v>
      </c>
    </row>
    <row r="12" spans="2:19" x14ac:dyDescent="0.2"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spans="2:19" x14ac:dyDescent="0.2">
      <c r="B13" s="93" t="s">
        <v>40</v>
      </c>
      <c r="C13" s="93"/>
      <c r="D13" s="93"/>
      <c r="E13" s="93"/>
      <c r="F13" s="80"/>
      <c r="G13" s="80" t="s">
        <v>41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spans="2:19" x14ac:dyDescent="0.2">
      <c r="B14" s="93"/>
      <c r="C14" s="93"/>
      <c r="D14" s="93"/>
      <c r="E14" s="93"/>
      <c r="F14" s="80"/>
      <c r="G14" s="80" t="s">
        <v>42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2:19" x14ac:dyDescent="0.2">
      <c r="B15" s="93"/>
      <c r="C15" s="93"/>
      <c r="D15" s="93"/>
      <c r="E15" s="93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spans="2:19" ht="13.5" thickBot="1" x14ac:dyDescent="0.25">
      <c r="B16" s="94"/>
      <c r="C16" s="94"/>
      <c r="D16" s="94"/>
      <c r="E16" s="94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spans="2:18" ht="13.5" thickTop="1" x14ac:dyDescent="0.2">
      <c r="B17" s="95" t="s">
        <v>43</v>
      </c>
      <c r="C17" s="96"/>
      <c r="D17" s="96"/>
      <c r="E17" s="97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spans="2:18" x14ac:dyDescent="0.2">
      <c r="B18" s="98" t="s">
        <v>44</v>
      </c>
      <c r="C18" s="99"/>
      <c r="D18" s="99"/>
      <c r="E18" s="10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spans="2:18" x14ac:dyDescent="0.2">
      <c r="B19" s="87" t="s">
        <v>45</v>
      </c>
      <c r="C19" s="88"/>
      <c r="D19" s="88"/>
      <c r="E19" s="8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  <row r="20" spans="2:18" x14ac:dyDescent="0.2">
      <c r="B20" s="87" t="s">
        <v>46</v>
      </c>
      <c r="C20" s="88"/>
      <c r="D20" s="88"/>
      <c r="E20" s="8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</row>
    <row r="21" spans="2:18" x14ac:dyDescent="0.2">
      <c r="B21" s="87" t="s">
        <v>47</v>
      </c>
      <c r="C21" s="88"/>
      <c r="D21" s="88"/>
      <c r="E21" s="8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</row>
    <row r="22" spans="2:18" x14ac:dyDescent="0.2">
      <c r="B22" s="87" t="s">
        <v>48</v>
      </c>
      <c r="C22" s="88"/>
      <c r="D22" s="88"/>
      <c r="E22" s="8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</row>
    <row r="23" spans="2:18" ht="13.5" thickBot="1" x14ac:dyDescent="0.25">
      <c r="B23" s="90" t="s">
        <v>49</v>
      </c>
      <c r="C23" s="91"/>
      <c r="D23" s="91"/>
      <c r="E23" s="92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</row>
    <row r="24" spans="2:18" ht="13.5" thickTop="1" x14ac:dyDescent="0.2"/>
  </sheetData>
  <mergeCells count="20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2:E22"/>
    <mergeCell ref="B23:E23"/>
    <mergeCell ref="B13:E16"/>
    <mergeCell ref="B17:E17"/>
    <mergeCell ref="B18:E18"/>
    <mergeCell ref="B19:E19"/>
    <mergeCell ref="B20:E20"/>
    <mergeCell ref="B21:E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C2" sqref="C2:G2"/>
    </sheetView>
  </sheetViews>
  <sheetFormatPr defaultRowHeight="12.75" x14ac:dyDescent="0.2"/>
  <cols>
    <col min="9" max="9" width="9.140625" style="30"/>
  </cols>
  <sheetData>
    <row r="1" spans="1:10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x14ac:dyDescent="0.25">
      <c r="A2" s="14"/>
      <c r="B2" s="13"/>
      <c r="C2" s="82" t="s">
        <v>6</v>
      </c>
      <c r="D2" s="82"/>
      <c r="E2" s="82"/>
      <c r="F2" s="82"/>
      <c r="G2" s="82"/>
      <c r="H2" s="13"/>
      <c r="I2" s="31"/>
      <c r="J2" s="12"/>
    </row>
    <row r="3" spans="1:10" ht="15" x14ac:dyDescent="0.25">
      <c r="A3" s="84" t="s">
        <v>12</v>
      </c>
      <c r="B3" s="84"/>
      <c r="C3" s="84"/>
      <c r="D3" s="84"/>
      <c r="E3" s="39" t="s">
        <v>13</v>
      </c>
      <c r="F3" s="39" t="s">
        <v>14</v>
      </c>
      <c r="G3" s="39" t="s">
        <v>15</v>
      </c>
      <c r="H3" s="39" t="s">
        <v>16</v>
      </c>
      <c r="I3" s="39" t="s">
        <v>23</v>
      </c>
      <c r="J3" s="15" t="s">
        <v>17</v>
      </c>
    </row>
    <row r="4" spans="1:10" x14ac:dyDescent="0.2">
      <c r="A4" s="83" t="s">
        <v>24</v>
      </c>
      <c r="B4" s="83"/>
      <c r="C4" s="83"/>
      <c r="D4" s="83"/>
      <c r="E4" s="38">
        <v>0</v>
      </c>
      <c r="F4" s="38">
        <v>25</v>
      </c>
      <c r="G4" s="38">
        <v>30</v>
      </c>
      <c r="H4" s="38">
        <v>10</v>
      </c>
      <c r="I4" s="38">
        <v>2.5</v>
      </c>
      <c r="J4" s="26">
        <f>SUM(E4:I4)</f>
        <v>67.5</v>
      </c>
    </row>
    <row r="5" spans="1:10" x14ac:dyDescent="0.2">
      <c r="A5" s="83" t="s">
        <v>25</v>
      </c>
      <c r="B5" s="83"/>
      <c r="C5" s="83"/>
      <c r="D5" s="83"/>
      <c r="E5" s="38">
        <v>0</v>
      </c>
      <c r="F5" s="38">
        <v>25</v>
      </c>
      <c r="G5" s="38">
        <v>8.3999999999999986</v>
      </c>
      <c r="H5" s="38">
        <v>2.8</v>
      </c>
      <c r="I5" s="38">
        <v>1.4</v>
      </c>
      <c r="J5" s="26">
        <f t="shared" ref="J5:J7" si="0">SUM(E5:I5)</f>
        <v>37.599999999999994</v>
      </c>
    </row>
    <row r="6" spans="1:10" x14ac:dyDescent="0.2">
      <c r="A6" s="83" t="s">
        <v>26</v>
      </c>
      <c r="B6" s="83"/>
      <c r="C6" s="83"/>
      <c r="D6" s="83"/>
      <c r="E6" s="38">
        <v>0</v>
      </c>
      <c r="F6" s="38">
        <v>25</v>
      </c>
      <c r="G6" s="38">
        <v>30</v>
      </c>
      <c r="H6" s="38">
        <v>10</v>
      </c>
      <c r="I6" s="38">
        <v>5</v>
      </c>
      <c r="J6" s="26">
        <f t="shared" si="0"/>
        <v>70</v>
      </c>
    </row>
    <row r="7" spans="1:10" x14ac:dyDescent="0.2">
      <c r="A7" s="83" t="s">
        <v>27</v>
      </c>
      <c r="B7" s="83"/>
      <c r="C7" s="83"/>
      <c r="D7" s="83"/>
      <c r="E7" s="38">
        <v>0</v>
      </c>
      <c r="F7" s="38">
        <v>25</v>
      </c>
      <c r="G7" s="38">
        <v>30</v>
      </c>
      <c r="H7" s="38">
        <v>10</v>
      </c>
      <c r="I7" s="38">
        <v>5</v>
      </c>
      <c r="J7" s="26">
        <f t="shared" si="0"/>
        <v>70</v>
      </c>
    </row>
  </sheetData>
  <mergeCells count="7">
    <mergeCell ref="A1:J1"/>
    <mergeCell ref="C2:G2"/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C2" sqref="C2:G2"/>
    </sheetView>
  </sheetViews>
  <sheetFormatPr defaultRowHeight="12.75" x14ac:dyDescent="0.2"/>
  <cols>
    <col min="9" max="9" width="9.140625" style="40"/>
  </cols>
  <sheetData>
    <row r="1" spans="1:10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x14ac:dyDescent="0.25">
      <c r="A2" s="14"/>
      <c r="B2" s="13"/>
      <c r="C2" s="82" t="s">
        <v>7</v>
      </c>
      <c r="D2" s="82"/>
      <c r="E2" s="82"/>
      <c r="F2" s="82"/>
      <c r="G2" s="82"/>
      <c r="H2" s="13"/>
      <c r="I2" s="41"/>
      <c r="J2" s="12"/>
    </row>
    <row r="3" spans="1:10" ht="15" x14ac:dyDescent="0.25">
      <c r="A3" s="84" t="s">
        <v>12</v>
      </c>
      <c r="B3" s="84"/>
      <c r="C3" s="84"/>
      <c r="D3" s="84"/>
      <c r="E3" s="47" t="s">
        <v>13</v>
      </c>
      <c r="F3" s="47" t="s">
        <v>14</v>
      </c>
      <c r="G3" s="47" t="s">
        <v>15</v>
      </c>
      <c r="H3" s="47" t="s">
        <v>16</v>
      </c>
      <c r="I3" s="47" t="s">
        <v>23</v>
      </c>
      <c r="J3" s="15" t="s">
        <v>17</v>
      </c>
    </row>
    <row r="4" spans="1:10" x14ac:dyDescent="0.2">
      <c r="A4" s="83" t="s">
        <v>24</v>
      </c>
      <c r="B4" s="83"/>
      <c r="C4" s="83"/>
      <c r="D4" s="83"/>
      <c r="E4" s="46">
        <v>0</v>
      </c>
      <c r="F4" s="46">
        <v>20</v>
      </c>
      <c r="G4" s="46">
        <v>24</v>
      </c>
      <c r="H4" s="46">
        <v>8</v>
      </c>
      <c r="I4" s="46">
        <v>4</v>
      </c>
      <c r="J4" s="26">
        <f>SUM(E4:I4)</f>
        <v>56</v>
      </c>
    </row>
    <row r="5" spans="1:10" x14ac:dyDescent="0.2">
      <c r="A5" s="83" t="s">
        <v>25</v>
      </c>
      <c r="B5" s="83"/>
      <c r="C5" s="83"/>
      <c r="D5" s="83"/>
      <c r="E5" s="46">
        <v>0</v>
      </c>
      <c r="F5" s="46">
        <v>20</v>
      </c>
      <c r="G5" s="46">
        <v>18</v>
      </c>
      <c r="H5" s="46">
        <v>8</v>
      </c>
      <c r="I5" s="46">
        <v>4</v>
      </c>
      <c r="J5" s="26">
        <f t="shared" ref="J5:J6" si="0">SUM(E5:I5)</f>
        <v>50</v>
      </c>
    </row>
    <row r="6" spans="1:10" x14ac:dyDescent="0.2">
      <c r="A6" s="83" t="s">
        <v>26</v>
      </c>
      <c r="B6" s="83"/>
      <c r="C6" s="83"/>
      <c r="D6" s="83"/>
      <c r="E6" s="46">
        <v>0</v>
      </c>
      <c r="F6" s="46">
        <v>15</v>
      </c>
      <c r="G6" s="46">
        <v>30</v>
      </c>
      <c r="H6" s="46">
        <v>8</v>
      </c>
      <c r="I6" s="46">
        <v>4</v>
      </c>
      <c r="J6" s="26">
        <f t="shared" si="0"/>
        <v>57</v>
      </c>
    </row>
    <row r="7" spans="1:10" x14ac:dyDescent="0.2">
      <c r="A7" s="83" t="s">
        <v>27</v>
      </c>
      <c r="B7" s="83"/>
      <c r="C7" s="83"/>
      <c r="D7" s="83"/>
      <c r="E7" s="46">
        <v>0</v>
      </c>
      <c r="F7" s="46">
        <v>15</v>
      </c>
      <c r="G7" s="46">
        <v>18</v>
      </c>
      <c r="H7" s="46">
        <v>4</v>
      </c>
      <c r="I7" s="46">
        <v>4</v>
      </c>
      <c r="J7" s="26">
        <f>SUM(E7:I7)</f>
        <v>41</v>
      </c>
    </row>
  </sheetData>
  <mergeCells count="7">
    <mergeCell ref="A1:J1"/>
    <mergeCell ref="C2:G2"/>
    <mergeCell ref="A7:D7"/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C2" sqref="C2:G2"/>
    </sheetView>
  </sheetViews>
  <sheetFormatPr defaultRowHeight="12.75" x14ac:dyDescent="0.2"/>
  <cols>
    <col min="9" max="9" width="9.140625" style="44"/>
  </cols>
  <sheetData>
    <row r="1" spans="1:10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x14ac:dyDescent="0.25">
      <c r="A2" s="18"/>
      <c r="B2" s="17"/>
      <c r="C2" s="82" t="s">
        <v>8</v>
      </c>
      <c r="D2" s="82"/>
      <c r="E2" s="82"/>
      <c r="F2" s="82"/>
      <c r="G2" s="82"/>
      <c r="H2" s="17"/>
      <c r="I2" s="45"/>
      <c r="J2" s="16"/>
    </row>
    <row r="3" spans="1:10" ht="15" x14ac:dyDescent="0.25">
      <c r="A3" s="84" t="s">
        <v>12</v>
      </c>
      <c r="B3" s="84"/>
      <c r="C3" s="84"/>
      <c r="D3" s="84"/>
      <c r="E3" s="51" t="s">
        <v>13</v>
      </c>
      <c r="F3" s="51" t="s">
        <v>14</v>
      </c>
      <c r="G3" s="51" t="s">
        <v>15</v>
      </c>
      <c r="H3" s="51" t="s">
        <v>16</v>
      </c>
      <c r="I3" s="51" t="s">
        <v>23</v>
      </c>
      <c r="J3" s="15" t="s">
        <v>17</v>
      </c>
    </row>
    <row r="4" spans="1:10" x14ac:dyDescent="0.2">
      <c r="A4" s="83" t="s">
        <v>24</v>
      </c>
      <c r="B4" s="83"/>
      <c r="C4" s="83"/>
      <c r="D4" s="83"/>
      <c r="E4" s="50">
        <v>0</v>
      </c>
      <c r="F4" s="50">
        <v>12</v>
      </c>
      <c r="G4" s="50">
        <v>20.399999999999999</v>
      </c>
      <c r="H4" s="50">
        <v>6.8</v>
      </c>
      <c r="I4" s="50">
        <v>3</v>
      </c>
      <c r="J4" s="26">
        <f>SUM(E4:I4)</f>
        <v>42.199999999999996</v>
      </c>
    </row>
    <row r="5" spans="1:10" x14ac:dyDescent="0.2">
      <c r="A5" s="83" t="s">
        <v>25</v>
      </c>
      <c r="B5" s="83"/>
      <c r="C5" s="83"/>
      <c r="D5" s="83"/>
      <c r="E5" s="50">
        <v>0</v>
      </c>
      <c r="F5" s="50">
        <v>19</v>
      </c>
      <c r="G5" s="50">
        <v>18</v>
      </c>
      <c r="H5" s="50">
        <v>8</v>
      </c>
      <c r="I5" s="50">
        <v>4</v>
      </c>
      <c r="J5" s="26">
        <f t="shared" ref="J5:J6" si="0">SUM(E5:I5)</f>
        <v>49</v>
      </c>
    </row>
    <row r="6" spans="1:10" x14ac:dyDescent="0.2">
      <c r="A6" s="83" t="s">
        <v>26</v>
      </c>
      <c r="B6" s="83"/>
      <c r="C6" s="83"/>
      <c r="D6" s="83"/>
      <c r="E6" s="50">
        <v>0</v>
      </c>
      <c r="F6" s="50">
        <v>25</v>
      </c>
      <c r="G6" s="50">
        <v>30</v>
      </c>
      <c r="H6" s="50">
        <v>10</v>
      </c>
      <c r="I6" s="50">
        <v>5</v>
      </c>
      <c r="J6" s="26">
        <f t="shared" si="0"/>
        <v>70</v>
      </c>
    </row>
    <row r="7" spans="1:10" x14ac:dyDescent="0.2">
      <c r="A7" s="83" t="s">
        <v>27</v>
      </c>
      <c r="B7" s="83"/>
      <c r="C7" s="83"/>
      <c r="D7" s="83"/>
      <c r="E7" s="50">
        <v>0</v>
      </c>
      <c r="F7" s="50">
        <v>17</v>
      </c>
      <c r="G7" s="50">
        <v>20.399999999999999</v>
      </c>
      <c r="H7" s="50">
        <v>5</v>
      </c>
      <c r="I7" s="50">
        <v>4</v>
      </c>
      <c r="J7" s="26">
        <f>SUM(E7:I7)</f>
        <v>46.4</v>
      </c>
    </row>
  </sheetData>
  <mergeCells count="7">
    <mergeCell ref="A1:J1"/>
    <mergeCell ref="C2:G2"/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C2" sqref="C2:G2"/>
    </sheetView>
  </sheetViews>
  <sheetFormatPr defaultRowHeight="12.75" x14ac:dyDescent="0.2"/>
  <cols>
    <col min="9" max="9" width="9.140625" style="48"/>
  </cols>
  <sheetData>
    <row r="1" spans="1:10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x14ac:dyDescent="0.25">
      <c r="A2" s="21"/>
      <c r="B2" s="20"/>
      <c r="C2" s="82" t="s">
        <v>9</v>
      </c>
      <c r="D2" s="82"/>
      <c r="E2" s="82"/>
      <c r="F2" s="82"/>
      <c r="G2" s="82"/>
      <c r="H2" s="20"/>
      <c r="I2" s="49"/>
      <c r="J2" s="19"/>
    </row>
    <row r="3" spans="1:10" ht="15" x14ac:dyDescent="0.25">
      <c r="A3" s="84" t="s">
        <v>12</v>
      </c>
      <c r="B3" s="84"/>
      <c r="C3" s="84"/>
      <c r="D3" s="84"/>
      <c r="E3" s="55" t="s">
        <v>13</v>
      </c>
      <c r="F3" s="55" t="s">
        <v>14</v>
      </c>
      <c r="G3" s="55" t="s">
        <v>15</v>
      </c>
      <c r="H3" s="55" t="s">
        <v>16</v>
      </c>
      <c r="I3" s="55" t="s">
        <v>23</v>
      </c>
      <c r="J3" s="15" t="s">
        <v>17</v>
      </c>
    </row>
    <row r="4" spans="1:10" x14ac:dyDescent="0.2">
      <c r="A4" s="83" t="s">
        <v>24</v>
      </c>
      <c r="B4" s="83"/>
      <c r="C4" s="83"/>
      <c r="D4" s="83"/>
      <c r="E4" s="54">
        <v>0</v>
      </c>
      <c r="F4" s="54">
        <v>17.5</v>
      </c>
      <c r="G4" s="54">
        <v>21</v>
      </c>
      <c r="H4" s="54">
        <v>7.5</v>
      </c>
      <c r="I4" s="54">
        <v>4</v>
      </c>
      <c r="J4" s="26">
        <f>SUM(E4:I4)</f>
        <v>50</v>
      </c>
    </row>
    <row r="5" spans="1:10" x14ac:dyDescent="0.2">
      <c r="A5" s="83" t="s">
        <v>25</v>
      </c>
      <c r="B5" s="83"/>
      <c r="C5" s="83"/>
      <c r="D5" s="83"/>
      <c r="E5" s="54">
        <v>0</v>
      </c>
      <c r="F5" s="54">
        <v>21.25</v>
      </c>
      <c r="G5" s="54">
        <v>25.5</v>
      </c>
      <c r="H5" s="54">
        <v>8.5</v>
      </c>
      <c r="I5" s="54">
        <v>4</v>
      </c>
      <c r="J5" s="26">
        <f t="shared" ref="J5:J7" si="0">SUM(E5:I5)</f>
        <v>59.25</v>
      </c>
    </row>
    <row r="6" spans="1:10" x14ac:dyDescent="0.2">
      <c r="A6" s="83" t="s">
        <v>26</v>
      </c>
      <c r="B6" s="83"/>
      <c r="C6" s="83"/>
      <c r="D6" s="83"/>
      <c r="E6" s="54">
        <v>0</v>
      </c>
      <c r="F6" s="54">
        <v>23.75</v>
      </c>
      <c r="G6" s="54">
        <v>30</v>
      </c>
      <c r="H6" s="54">
        <v>9.5</v>
      </c>
      <c r="I6" s="54">
        <v>4</v>
      </c>
      <c r="J6" s="26">
        <f t="shared" si="0"/>
        <v>67.25</v>
      </c>
    </row>
    <row r="7" spans="1:10" x14ac:dyDescent="0.2">
      <c r="A7" s="83" t="s">
        <v>27</v>
      </c>
      <c r="B7" s="83"/>
      <c r="C7" s="83"/>
      <c r="D7" s="83"/>
      <c r="E7" s="54">
        <v>0</v>
      </c>
      <c r="F7" s="54">
        <v>21.25</v>
      </c>
      <c r="G7" s="54">
        <v>27</v>
      </c>
      <c r="H7" s="54">
        <v>8</v>
      </c>
      <c r="I7" s="54">
        <v>4</v>
      </c>
      <c r="J7" s="26">
        <f t="shared" si="0"/>
        <v>60.25</v>
      </c>
    </row>
  </sheetData>
  <mergeCells count="7">
    <mergeCell ref="A1:J1"/>
    <mergeCell ref="C2:G2"/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C2" sqref="C2:G2"/>
    </sheetView>
  </sheetViews>
  <sheetFormatPr defaultRowHeight="12.75" x14ac:dyDescent="0.2"/>
  <cols>
    <col min="9" max="9" width="9.140625" style="52"/>
  </cols>
  <sheetData>
    <row r="1" spans="1:10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x14ac:dyDescent="0.25">
      <c r="A2" s="24"/>
      <c r="B2" s="23"/>
      <c r="C2" s="82" t="s">
        <v>10</v>
      </c>
      <c r="D2" s="82"/>
      <c r="E2" s="82"/>
      <c r="F2" s="82"/>
      <c r="G2" s="82"/>
      <c r="H2" s="23"/>
      <c r="I2" s="53"/>
      <c r="J2" s="22"/>
    </row>
    <row r="3" spans="1:10" ht="15" x14ac:dyDescent="0.25">
      <c r="A3" s="84" t="s">
        <v>12</v>
      </c>
      <c r="B3" s="84"/>
      <c r="C3" s="84"/>
      <c r="D3" s="84"/>
      <c r="E3" s="57" t="s">
        <v>13</v>
      </c>
      <c r="F3" s="57" t="s">
        <v>14</v>
      </c>
      <c r="G3" s="57" t="s">
        <v>15</v>
      </c>
      <c r="H3" s="57" t="s">
        <v>16</v>
      </c>
      <c r="I3" s="57" t="s">
        <v>23</v>
      </c>
      <c r="J3" s="15" t="s">
        <v>17</v>
      </c>
    </row>
    <row r="4" spans="1:10" x14ac:dyDescent="0.2">
      <c r="A4" s="83" t="s">
        <v>24</v>
      </c>
      <c r="B4" s="83"/>
      <c r="C4" s="83"/>
      <c r="D4" s="83"/>
      <c r="E4" s="56">
        <v>0</v>
      </c>
      <c r="F4" s="56">
        <v>17</v>
      </c>
      <c r="G4" s="56">
        <v>19.799999999999997</v>
      </c>
      <c r="H4" s="56">
        <v>6</v>
      </c>
      <c r="I4" s="56">
        <v>4</v>
      </c>
      <c r="J4" s="26">
        <f>SUM(E4:I4)</f>
        <v>46.8</v>
      </c>
    </row>
    <row r="5" spans="1:10" x14ac:dyDescent="0.2">
      <c r="A5" s="83" t="s">
        <v>25</v>
      </c>
      <c r="B5" s="83"/>
      <c r="C5" s="83"/>
      <c r="D5" s="83"/>
      <c r="E5" s="56">
        <v>0</v>
      </c>
      <c r="F5" s="56">
        <v>19</v>
      </c>
      <c r="G5" s="56">
        <v>25.799999999999997</v>
      </c>
      <c r="H5" s="56">
        <v>7.8</v>
      </c>
      <c r="I5" s="56">
        <v>4</v>
      </c>
      <c r="J5" s="26">
        <f t="shared" ref="J5:J7" si="0">SUM(E5:I5)</f>
        <v>56.599999999999994</v>
      </c>
    </row>
    <row r="6" spans="1:10" x14ac:dyDescent="0.2">
      <c r="A6" s="83" t="s">
        <v>26</v>
      </c>
      <c r="B6" s="83"/>
      <c r="C6" s="83"/>
      <c r="D6" s="83"/>
      <c r="E6" s="56">
        <v>0</v>
      </c>
      <c r="F6" s="56">
        <v>21.5</v>
      </c>
      <c r="G6" s="56">
        <v>30</v>
      </c>
      <c r="H6" s="56">
        <v>9.4</v>
      </c>
      <c r="I6" s="56">
        <v>4</v>
      </c>
      <c r="J6" s="26">
        <f t="shared" si="0"/>
        <v>64.900000000000006</v>
      </c>
    </row>
    <row r="7" spans="1:10" x14ac:dyDescent="0.2">
      <c r="A7" s="83" t="s">
        <v>27</v>
      </c>
      <c r="B7" s="83"/>
      <c r="C7" s="83"/>
      <c r="D7" s="83"/>
      <c r="E7" s="56">
        <v>0</v>
      </c>
      <c r="F7" s="56">
        <v>20</v>
      </c>
      <c r="G7" s="56">
        <v>22.799999999999997</v>
      </c>
      <c r="H7" s="56">
        <v>7.4</v>
      </c>
      <c r="I7" s="56">
        <v>4</v>
      </c>
      <c r="J7" s="26">
        <f t="shared" si="0"/>
        <v>54.199999999999996</v>
      </c>
    </row>
  </sheetData>
  <mergeCells count="7">
    <mergeCell ref="A1:J1"/>
    <mergeCell ref="C2:G2"/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"/>
  <sheetViews>
    <sheetView workbookViewId="0">
      <selection activeCell="I35" sqref="I35"/>
    </sheetView>
  </sheetViews>
  <sheetFormatPr defaultRowHeight="12.75" x14ac:dyDescent="0.2"/>
  <cols>
    <col min="9" max="9" width="9.140625" style="36"/>
  </cols>
  <sheetData>
    <row r="1" spans="1:10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x14ac:dyDescent="0.25">
      <c r="A2" s="14"/>
      <c r="B2" s="13"/>
      <c r="C2" s="82" t="s">
        <v>11</v>
      </c>
      <c r="D2" s="82"/>
      <c r="E2" s="82"/>
      <c r="F2" s="82"/>
      <c r="G2" s="82"/>
      <c r="H2" s="13"/>
      <c r="I2" s="37"/>
      <c r="J2" s="12"/>
    </row>
    <row r="3" spans="1:10" ht="15" x14ac:dyDescent="0.25">
      <c r="A3" s="84" t="s">
        <v>12</v>
      </c>
      <c r="B3" s="84"/>
      <c r="C3" s="84"/>
      <c r="D3" s="84"/>
      <c r="E3" s="43" t="s">
        <v>13</v>
      </c>
      <c r="F3" s="43" t="s">
        <v>14</v>
      </c>
      <c r="G3" s="43" t="s">
        <v>15</v>
      </c>
      <c r="H3" s="43" t="s">
        <v>16</v>
      </c>
      <c r="I3" s="43" t="s">
        <v>23</v>
      </c>
      <c r="J3" s="15" t="s">
        <v>17</v>
      </c>
    </row>
    <row r="4" spans="1:10" x14ac:dyDescent="0.2">
      <c r="A4" s="83" t="s">
        <v>24</v>
      </c>
      <c r="B4" s="83"/>
      <c r="C4" s="83"/>
      <c r="D4" s="83"/>
      <c r="E4" s="42">
        <v>21</v>
      </c>
      <c r="F4" s="42">
        <v>20</v>
      </c>
      <c r="G4" s="42">
        <v>21</v>
      </c>
      <c r="H4" s="42">
        <v>10</v>
      </c>
      <c r="I4" s="42">
        <v>4</v>
      </c>
      <c r="J4" s="26">
        <f>SUM(F4:I4)</f>
        <v>55</v>
      </c>
    </row>
    <row r="5" spans="1:10" x14ac:dyDescent="0.2">
      <c r="A5" s="83" t="s">
        <v>25</v>
      </c>
      <c r="B5" s="83"/>
      <c r="C5" s="83"/>
      <c r="D5" s="83"/>
      <c r="E5" s="42">
        <v>30</v>
      </c>
      <c r="F5" s="42">
        <v>15</v>
      </c>
      <c r="G5" s="42">
        <v>21</v>
      </c>
      <c r="H5" s="42">
        <v>8</v>
      </c>
      <c r="I5" s="42">
        <v>4</v>
      </c>
      <c r="J5" s="26">
        <f t="shared" ref="J5:J7" si="0">SUM(F5:I5)</f>
        <v>48</v>
      </c>
    </row>
    <row r="6" spans="1:10" x14ac:dyDescent="0.2">
      <c r="A6" s="83" t="s">
        <v>26</v>
      </c>
      <c r="B6" s="83"/>
      <c r="C6" s="83"/>
      <c r="D6" s="83"/>
      <c r="E6" s="42">
        <v>21</v>
      </c>
      <c r="F6" s="42">
        <v>25</v>
      </c>
      <c r="G6" s="42">
        <v>30</v>
      </c>
      <c r="H6" s="42">
        <v>10</v>
      </c>
      <c r="I6" s="42">
        <v>3.5</v>
      </c>
      <c r="J6" s="26">
        <f t="shared" si="0"/>
        <v>68.5</v>
      </c>
    </row>
    <row r="7" spans="1:10" x14ac:dyDescent="0.2">
      <c r="A7" s="83" t="s">
        <v>27</v>
      </c>
      <c r="B7" s="83"/>
      <c r="C7" s="83"/>
      <c r="D7" s="83"/>
      <c r="E7" s="42">
        <v>21</v>
      </c>
      <c r="F7" s="42">
        <v>25</v>
      </c>
      <c r="G7" s="42">
        <v>30</v>
      </c>
      <c r="H7" s="42">
        <v>10</v>
      </c>
      <c r="I7" s="42">
        <v>3.5</v>
      </c>
      <c r="J7" s="26">
        <f t="shared" si="0"/>
        <v>68.5</v>
      </c>
    </row>
  </sheetData>
  <mergeCells count="7">
    <mergeCell ref="A1:J1"/>
    <mergeCell ref="C2:G2"/>
    <mergeCell ref="A7:D7"/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J6" sqref="J6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85" t="s">
        <v>18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6.25" customHeight="1" x14ac:dyDescent="0.2">
      <c r="A2" s="86" t="s">
        <v>22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AudienceView</v>
      </c>
      <c r="B5" s="9">
        <f>'1'!J4</f>
        <v>52.1</v>
      </c>
      <c r="C5" s="9">
        <f>'2'!J4</f>
        <v>67.5</v>
      </c>
      <c r="D5" s="9">
        <f>'3'!J4</f>
        <v>56</v>
      </c>
      <c r="E5" s="9">
        <f>'4'!J4</f>
        <v>42.199999999999996</v>
      </c>
      <c r="F5" s="9">
        <f>'5'!J4</f>
        <v>50</v>
      </c>
      <c r="G5" s="9">
        <f>'6'!J4</f>
        <v>46.8</v>
      </c>
      <c r="H5" s="9">
        <f>'7'!J4</f>
        <v>55</v>
      </c>
      <c r="I5" s="9">
        <f>AVERAGE(B5:H5)</f>
        <v>52.8</v>
      </c>
      <c r="J5" s="10">
        <f>RANK(I5,$I$5:$I$8,0)</f>
        <v>3</v>
      </c>
    </row>
    <row r="6" spans="1:12" ht="16.5" customHeight="1" x14ac:dyDescent="0.2">
      <c r="A6" s="8" t="str">
        <f>'7'!A5:D5</f>
        <v>Jump TV USA dba Neulion, Inc</v>
      </c>
      <c r="B6" s="9">
        <f>'1'!J5</f>
        <v>46.699999999999996</v>
      </c>
      <c r="C6" s="9">
        <f>'2'!J5</f>
        <v>37.599999999999994</v>
      </c>
      <c r="D6" s="9">
        <f>'3'!J5</f>
        <v>50</v>
      </c>
      <c r="E6" s="9">
        <f>'4'!J5</f>
        <v>49</v>
      </c>
      <c r="F6" s="9">
        <f>'5'!J5</f>
        <v>59.25</v>
      </c>
      <c r="G6" s="9">
        <f>'6'!J5</f>
        <v>56.599999999999994</v>
      </c>
      <c r="H6" s="9">
        <f>'7'!J5</f>
        <v>48</v>
      </c>
      <c r="I6" s="9">
        <f>AVERAGE(B6:H6)</f>
        <v>49.592857142857142</v>
      </c>
      <c r="J6" s="10">
        <f t="shared" ref="J6:J8" si="0">RANK(I6,$I$5:$I$8,0)</f>
        <v>4</v>
      </c>
    </row>
    <row r="7" spans="1:12" ht="16.5" customHeight="1" x14ac:dyDescent="0.2">
      <c r="A7" s="8" t="str">
        <f>'7'!A6:D6</f>
        <v>Spectra Ticketing &amp; Fan Engagement</v>
      </c>
      <c r="B7" s="9">
        <f>'1'!J6</f>
        <v>60</v>
      </c>
      <c r="C7" s="9">
        <f>'2'!J6</f>
        <v>70</v>
      </c>
      <c r="D7" s="9">
        <f>'3'!J6</f>
        <v>57</v>
      </c>
      <c r="E7" s="9">
        <f>'4'!J6</f>
        <v>70</v>
      </c>
      <c r="F7" s="9">
        <f>'5'!J6</f>
        <v>67.25</v>
      </c>
      <c r="G7" s="9">
        <f>'6'!J6</f>
        <v>64.900000000000006</v>
      </c>
      <c r="H7" s="9">
        <f>'7'!J6</f>
        <v>68.5</v>
      </c>
      <c r="I7" s="9">
        <f>AVERAGE(B7:H7)</f>
        <v>65.378571428571419</v>
      </c>
      <c r="J7" s="10">
        <f t="shared" si="0"/>
        <v>1</v>
      </c>
    </row>
    <row r="8" spans="1:12" x14ac:dyDescent="0.2">
      <c r="A8" s="8" t="str">
        <f>'7'!A7:D7</f>
        <v>Ticketmaster</v>
      </c>
      <c r="B8" s="9">
        <f>'1'!J7</f>
        <v>60.1</v>
      </c>
      <c r="C8" s="9">
        <f>'2'!J7</f>
        <v>70</v>
      </c>
      <c r="D8" s="9">
        <f>'3'!J7</f>
        <v>41</v>
      </c>
      <c r="E8" s="9">
        <f>'4'!J7</f>
        <v>46.4</v>
      </c>
      <c r="F8" s="9">
        <f>'5'!J7</f>
        <v>60.25</v>
      </c>
      <c r="G8" s="9">
        <f>'6'!J7</f>
        <v>54.199999999999996</v>
      </c>
      <c r="H8" s="9">
        <f>'7'!J7</f>
        <v>68.5</v>
      </c>
      <c r="I8" s="9">
        <f t="shared" ref="I8" si="1">AVERAGE(B8:H8)</f>
        <v>57.207142857142856</v>
      </c>
      <c r="J8" s="10">
        <f t="shared" si="0"/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36" sqref="C36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85" t="s">
        <v>19</v>
      </c>
      <c r="B1" s="85"/>
      <c r="C1" s="85"/>
      <c r="D1" s="85"/>
    </row>
    <row r="2" spans="1:4" ht="48.75" customHeight="1" x14ac:dyDescent="0.2">
      <c r="A2" s="86" t="str">
        <f>Technical!A2</f>
        <v>RFP730-17012 Ticket Software Provider</v>
      </c>
      <c r="B2" s="86"/>
      <c r="C2" s="86"/>
      <c r="D2" s="86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20</v>
      </c>
      <c r="D4" s="6" t="s">
        <v>4</v>
      </c>
    </row>
    <row r="5" spans="1:4" ht="16.5" customHeight="1" x14ac:dyDescent="0.2">
      <c r="A5" s="8" t="str">
        <f>'7'!A4:D4</f>
        <v>AudienceView</v>
      </c>
      <c r="B5" s="9">
        <f>'7'!E4</f>
        <v>21</v>
      </c>
      <c r="C5" s="9">
        <f>AVERAGE(B5)</f>
        <v>21</v>
      </c>
      <c r="D5" s="10">
        <f>RANK(C5,$C$5:$C$8,0)</f>
        <v>2</v>
      </c>
    </row>
    <row r="6" spans="1:4" ht="16.5" customHeight="1" x14ac:dyDescent="0.2">
      <c r="A6" s="8" t="str">
        <f>'7'!A5:D5</f>
        <v>Jump TV USA dba Neulion, Inc</v>
      </c>
      <c r="B6" s="9">
        <f>'7'!E5</f>
        <v>30</v>
      </c>
      <c r="C6" s="9">
        <f t="shared" ref="C6:C7" si="0">AVERAGE(B6)</f>
        <v>30</v>
      </c>
      <c r="D6" s="10">
        <f t="shared" ref="D6:D8" si="1">RANK(C6,$C$5:$C$8,0)</f>
        <v>1</v>
      </c>
    </row>
    <row r="7" spans="1:4" ht="16.5" customHeight="1" x14ac:dyDescent="0.2">
      <c r="A7" s="8" t="str">
        <f>'7'!A6:D6</f>
        <v>Spectra Ticketing &amp; Fan Engagement</v>
      </c>
      <c r="B7" s="9">
        <f>'7'!E6</f>
        <v>21</v>
      </c>
      <c r="C7" s="9">
        <f t="shared" si="0"/>
        <v>21</v>
      </c>
      <c r="D7" s="10">
        <f t="shared" si="1"/>
        <v>2</v>
      </c>
    </row>
    <row r="8" spans="1:4" x14ac:dyDescent="0.2">
      <c r="A8" s="8" t="str">
        <f>'7'!A7:D7</f>
        <v>Ticketmaster</v>
      </c>
      <c r="B8" s="9">
        <f>'7'!E7</f>
        <v>21</v>
      </c>
      <c r="C8" s="9">
        <f t="shared" ref="C8" si="2">AVERAGE(B8)</f>
        <v>21</v>
      </c>
      <c r="D8" s="10">
        <f t="shared" si="1"/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2017-07-18T14:32:33Z</dcterms:modified>
</cp:coreProperties>
</file>