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60" yWindow="900" windowWidth="11340" windowHeight="8385" tabRatio="938" activeTab="11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12" r:id="rId7"/>
    <sheet name="8" sheetId="4" r:id="rId8"/>
    <sheet name="Technical" sheetId="1" r:id="rId9"/>
    <sheet name="Non-Technical" sheetId="6" r:id="rId10"/>
    <sheet name="Summary" sheetId="7" r:id="rId11"/>
    <sheet name="Evaluation Matrix" sheetId="13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AF9" i="13" l="1"/>
  <c r="AC9" i="13"/>
  <c r="Z9" i="13"/>
  <c r="W9" i="13"/>
  <c r="T9" i="13"/>
  <c r="Q9" i="13"/>
  <c r="N9" i="13"/>
  <c r="K9" i="13"/>
  <c r="H9" i="13"/>
  <c r="E9" i="13"/>
  <c r="AG9" i="13" s="1"/>
  <c r="B9" i="13"/>
  <c r="AF8" i="13"/>
  <c r="AC8" i="13"/>
  <c r="Z8" i="13"/>
  <c r="W8" i="13"/>
  <c r="T8" i="13"/>
  <c r="Q8" i="13"/>
  <c r="N8" i="13"/>
  <c r="K8" i="13"/>
  <c r="AG8" i="13" s="1"/>
  <c r="H8" i="13"/>
  <c r="E8" i="13"/>
  <c r="B8" i="13"/>
  <c r="C3" i="13"/>
  <c r="H6" i="7" l="1"/>
  <c r="H5" i="7"/>
  <c r="I5" i="1"/>
  <c r="H6" i="1"/>
  <c r="H5" i="1"/>
  <c r="G6" i="1"/>
  <c r="G5" i="1"/>
  <c r="F6" i="1"/>
  <c r="F5" i="1"/>
  <c r="E6" i="1"/>
  <c r="E5" i="1"/>
  <c r="I4" i="7"/>
  <c r="H4" i="7"/>
  <c r="G6" i="7"/>
  <c r="G5" i="7"/>
  <c r="F4" i="7"/>
  <c r="G4" i="7"/>
  <c r="F6" i="7"/>
  <c r="F5" i="7"/>
  <c r="E6" i="7"/>
  <c r="E5" i="7"/>
  <c r="O5" i="4" l="1"/>
  <c r="I6" i="1" s="1"/>
  <c r="O4" i="4"/>
  <c r="O5" i="12" l="1"/>
  <c r="O4" i="12"/>
  <c r="O5" i="11"/>
  <c r="O4" i="11"/>
  <c r="O5" i="10"/>
  <c r="O4" i="10"/>
  <c r="O5" i="9"/>
  <c r="O4" i="9"/>
  <c r="O5" i="5"/>
  <c r="O4" i="5"/>
  <c r="O4" i="2"/>
  <c r="O5" i="2"/>
  <c r="O5" i="3"/>
  <c r="O4" i="3"/>
  <c r="D5" i="1" l="1"/>
  <c r="D6" i="1"/>
  <c r="C5" i="1"/>
  <c r="C6" i="1"/>
  <c r="B6" i="1"/>
  <c r="B6" i="6"/>
  <c r="B5" i="6"/>
  <c r="J6" i="1" l="1"/>
  <c r="A5" i="1" l="1"/>
  <c r="A6" i="1"/>
  <c r="B5" i="1" l="1"/>
  <c r="J5" i="1" l="1"/>
  <c r="A2" i="7" l="1"/>
  <c r="A2" i="6"/>
  <c r="C4" i="7" l="1"/>
  <c r="D4" i="7"/>
  <c r="E4" i="7"/>
  <c r="B4" i="7"/>
  <c r="C6" i="6" l="1"/>
  <c r="C5" i="6"/>
  <c r="A6" i="7"/>
  <c r="A5" i="7"/>
  <c r="A6" i="6"/>
  <c r="A5" i="6"/>
  <c r="D6" i="6" l="1"/>
  <c r="D5" i="6"/>
  <c r="K6" i="7"/>
  <c r="K5" i="7"/>
  <c r="I6" i="7" l="1"/>
  <c r="I5" i="7"/>
  <c r="D6" i="7"/>
  <c r="D5" i="7"/>
  <c r="C6" i="7"/>
  <c r="C5" i="7"/>
  <c r="B6" i="7"/>
  <c r="B5" i="7"/>
  <c r="J5" i="7" l="1"/>
  <c r="L5" i="7" s="1"/>
  <c r="J6" i="7"/>
  <c r="L6" i="7" l="1"/>
  <c r="M6" i="7" s="1"/>
  <c r="K6" i="1"/>
  <c r="K5" i="1"/>
  <c r="M5" i="7" l="1"/>
</calcChain>
</file>

<file path=xl/sharedStrings.xml><?xml version="1.0" encoding="utf-8"?>
<sst xmlns="http://schemas.openxmlformats.org/spreadsheetml/2006/main" count="217" uniqueCount="60">
  <si>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</si>
  <si>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</si>
  <si>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</si>
  <si>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</si>
  <si>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</si>
  <si>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</si>
  <si>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</si>
  <si>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</si>
  <si>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</si>
  <si>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</si>
  <si>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</si>
  <si>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</si>
  <si>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</si>
  <si>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</si>
  <si>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</si>
  <si>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</si>
  <si>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</si>
  <si>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</si>
  <si>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</si>
  <si>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</si>
  <si>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</si>
  <si>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t>Evaluator 8</t>
  </si>
  <si>
    <t>TOTAL (Technical Only)</t>
  </si>
  <si>
    <t>Criteria 5</t>
  </si>
  <si>
    <t>Criteria 6</t>
  </si>
  <si>
    <t>Criteria 7</t>
  </si>
  <si>
    <t>Criteria 8</t>
  </si>
  <si>
    <t>Criteria 9</t>
  </si>
  <si>
    <t>Criteria 10</t>
  </si>
  <si>
    <t>Evaluator 7</t>
  </si>
  <si>
    <t>Harman Professional</t>
  </si>
  <si>
    <t>TM Television</t>
  </si>
  <si>
    <t>RFP730-17013 HPM Audio Upgrade</t>
  </si>
  <si>
    <t>Evaluator confirmed that he meant to scored both vendors zero for criteria 5,6,7</t>
  </si>
  <si>
    <t>RESPONDENT EVALUATION MATRIX</t>
  </si>
  <si>
    <t>Evaluator Name:</t>
  </si>
  <si>
    <t xml:space="preserve">Criteria 1 </t>
  </si>
  <si>
    <t xml:space="preserve">Reputation of the vendor and of the vendor’s goods or services  </t>
  </si>
  <si>
    <t xml:space="preserve">Quality of the vendor’s goods or services </t>
  </si>
  <si>
    <t xml:space="preserve">Extent to which the goods or services meet UHS’ needs </t>
  </si>
  <si>
    <t xml:space="preserve">The vendor’s past performance with UHS  </t>
  </si>
  <si>
    <t>Impact on the ability of UHS to comply with laws and rules relating to Historically Underutilized
Businesses (HUBs)</t>
  </si>
  <si>
    <t>Impact on the ability of UHS to comply with laws and rules relating procurement of goods and 
services from persons with disabilities for purchases with state funds</t>
  </si>
  <si>
    <t>Total long-term cost to UHS of acquiring vendor’s goods and services</t>
  </si>
  <si>
    <t xml:space="preserve">Ability of the vendor’s proposal to meet the requirements of the institution’s solicitation document, so
that any vendor proposal that is non-responsive to the criteria set forth in the solicitation document 
shall be rejected
</t>
  </si>
  <si>
    <t>Any other relevant factor that a private business entity would consider in selecting a vendor
Continuing support for product once purchased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</si>
  <si>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</si>
  <si>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</si>
  <si>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</si>
  <si>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</si>
  <si>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</si>
  <si>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</si>
  <si>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</si>
  <si>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</si>
  <si>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</si>
  <si>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</si>
  <si>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</si>
  <si>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</si>
  <si>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</si>
  <si>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r>
      <rPr>
        <b/>
        <sz val="11"/>
        <rFont val="Calibri"/>
        <family val="2"/>
        <scheme val="minor"/>
      </rPr>
      <t>List Purchase Price</t>
    </r>
    <r>
      <rPr>
        <b/>
        <sz val="11"/>
        <color rgb="FFFF0000"/>
        <rFont val="Calibri"/>
        <family val="2"/>
        <scheme val="minor"/>
      </rPr>
      <t xml:space="preserve">                                    **PLEASE NOTE THAT ONLY Evaluator 8 WILL EVALUATE PRICE, EVERYONE ELSE LEAVE THIS BLANK**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</si>
</sst>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7">
    <xf numFmtId="0" fontId="0" fillId="0" borderId="0"/>
    <xf numFmtId="44" fontId="19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9" fillId="4" borderId="7" applyNumberFormat="0" applyFont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20" fillId="4" borderId="7" applyNumberFormat="0" applyFont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19" fillId="4" borderId="7" applyNumberFormat="0" applyFont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4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19" fillId="4" borderId="17" applyNumberFormat="0" applyFont="0" applyAlignment="0" applyProtection="0"/>
    <xf numFmtId="0" fontId="44" fillId="0" borderId="0" applyNumberFormat="0" applyFill="0" applyBorder="0" applyProtection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18" fillId="0" borderId="0" xfId="0" applyFont="1"/>
    <xf numFmtId="0" fontId="18" fillId="0" borderId="0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4" xfId="0" applyFont="1" applyFill="1" applyBorder="1" applyAlignment="1">
      <alignment horizontal="center"/>
    </xf>
    <xf numFmtId="4" fontId="18" fillId="0" borderId="5" xfId="0" applyNumberFormat="1" applyFont="1" applyBorder="1"/>
    <xf numFmtId="0" fontId="18" fillId="3" borderId="6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/>
    <xf numFmtId="0" fontId="38" fillId="0" borderId="2" xfId="0" applyFont="1" applyBorder="1" applyAlignment="1">
      <alignment horizontal="center" vertical="center" wrapText="1"/>
    </xf>
    <xf numFmtId="0" fontId="41" fillId="0" borderId="16" xfId="4" applyFont="1" applyBorder="1" applyAlignment="1">
      <alignment horizontal="center"/>
    </xf>
    <xf numFmtId="0" fontId="42" fillId="0" borderId="16" xfId="4" applyFont="1" applyBorder="1" applyAlignment="1">
      <alignment horizontal="center"/>
    </xf>
    <xf numFmtId="0" fontId="40" fillId="3" borderId="16" xfId="4" applyFont="1" applyFill="1" applyBorder="1" applyAlignment="1">
      <alignment horizontal="center"/>
    </xf>
    <xf numFmtId="0" fontId="43" fillId="3" borderId="0" xfId="0" applyFont="1" applyFill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2" xfId="0" applyFont="1" applyBorder="1"/>
    <xf numFmtId="0" fontId="43" fillId="0" borderId="22" xfId="0" applyFont="1" applyBorder="1"/>
    <xf numFmtId="4" fontId="18" fillId="27" borderId="5" xfId="0" applyNumberFormat="1" applyFont="1" applyFill="1" applyBorder="1"/>
    <xf numFmtId="4" fontId="39" fillId="27" borderId="5" xfId="0" applyNumberFormat="1" applyFont="1" applyFill="1" applyBorder="1"/>
    <xf numFmtId="0" fontId="17" fillId="0" borderId="0" xfId="0" applyFont="1" applyAlignment="1"/>
    <xf numFmtId="0" fontId="47" fillId="0" borderId="0" xfId="0" applyFont="1"/>
    <xf numFmtId="0" fontId="49" fillId="0" borderId="0" xfId="116" applyFont="1" applyAlignment="1">
      <alignment horizontal="center" vertical="center"/>
    </xf>
    <xf numFmtId="0" fontId="48" fillId="27" borderId="27" xfId="116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0" fillId="27" borderId="0" xfId="116" applyFont="1" applyFill="1" applyAlignment="1">
      <alignment horizontal="center"/>
    </xf>
    <xf numFmtId="0" fontId="42" fillId="27" borderId="28" xfId="116" applyFont="1" applyFill="1" applyBorder="1" applyAlignment="1">
      <alignment horizontal="center"/>
    </xf>
    <xf numFmtId="0" fontId="42" fillId="27" borderId="29" xfId="116" applyFont="1" applyFill="1" applyBorder="1" applyAlignment="1">
      <alignment horizontal="center"/>
    </xf>
    <xf numFmtId="0" fontId="42" fillId="27" borderId="30" xfId="116" applyFont="1" applyFill="1" applyBorder="1" applyAlignment="1">
      <alignment horizontal="center"/>
    </xf>
    <xf numFmtId="0" fontId="40" fillId="27" borderId="28" xfId="116" applyFont="1" applyFill="1" applyBorder="1" applyAlignment="1">
      <alignment horizontal="center"/>
    </xf>
    <xf numFmtId="0" fontId="40" fillId="27" borderId="29" xfId="116" applyFont="1" applyFill="1" applyBorder="1" applyAlignment="1">
      <alignment horizontal="center"/>
    </xf>
    <xf numFmtId="0" fontId="40" fillId="27" borderId="30" xfId="116" applyFont="1" applyFill="1" applyBorder="1" applyAlignment="1">
      <alignment horizontal="center"/>
    </xf>
    <xf numFmtId="0" fontId="51" fillId="27" borderId="31" xfId="116" applyFont="1" applyFill="1" applyBorder="1" applyAlignment="1">
      <alignment horizontal="center"/>
    </xf>
    <xf numFmtId="0" fontId="0" fillId="27" borderId="0" xfId="0" applyFill="1"/>
    <xf numFmtId="0" fontId="19" fillId="0" borderId="32" xfId="88" applyFont="1" applyFill="1" applyBorder="1" applyAlignment="1">
      <alignment horizontal="center"/>
    </xf>
    <xf numFmtId="0" fontId="43" fillId="28" borderId="33" xfId="116" applyFont="1" applyFill="1" applyBorder="1" applyAlignment="1" applyProtection="1">
      <alignment horizontal="center"/>
      <protection locked="0"/>
    </xf>
    <xf numFmtId="0" fontId="43" fillId="0" borderId="22" xfId="116" applyFont="1" applyFill="1" applyBorder="1" applyAlignment="1">
      <alignment horizontal="center"/>
    </xf>
    <xf numFmtId="0" fontId="43" fillId="27" borderId="6" xfId="116" applyFont="1" applyFill="1" applyBorder="1" applyAlignment="1">
      <alignment horizontal="center"/>
    </xf>
    <xf numFmtId="0" fontId="51" fillId="0" borderId="22" xfId="116" applyFont="1" applyFill="1" applyBorder="1" applyAlignment="1">
      <alignment horizontal="center"/>
    </xf>
    <xf numFmtId="0" fontId="51" fillId="27" borderId="6" xfId="116" applyFont="1" applyFill="1" applyBorder="1" applyAlignment="1">
      <alignment horizontal="center"/>
    </xf>
    <xf numFmtId="0" fontId="43" fillId="27" borderId="32" xfId="116" applyFont="1" applyFill="1" applyBorder="1" applyAlignment="1">
      <alignment horizontal="center"/>
    </xf>
    <xf numFmtId="0" fontId="51" fillId="27" borderId="22" xfId="116" applyFont="1" applyFill="1" applyBorder="1" applyAlignment="1">
      <alignment horizontal="center"/>
    </xf>
    <xf numFmtId="0" fontId="19" fillId="0" borderId="0" xfId="0" applyFont="1"/>
    <xf numFmtId="0" fontId="17" fillId="0" borderId="0" xfId="0" applyFont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40" fillId="0" borderId="16" xfId="4" applyFont="1" applyBorder="1" applyAlignment="1">
      <alignment horizontal="center"/>
    </xf>
    <xf numFmtId="0" fontId="42" fillId="0" borderId="21" xfId="0" applyFont="1" applyBorder="1" applyAlignment="1">
      <alignment horizontal="center"/>
    </xf>
    <xf numFmtId="0" fontId="46" fillId="26" borderId="0" xfId="0" applyFont="1" applyFill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2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53" fillId="0" borderId="22" xfId="0" applyFont="1" applyBorder="1" applyAlignment="1"/>
    <xf numFmtId="0" fontId="0" fillId="0" borderId="22" xfId="0" applyBorder="1" applyAlignment="1"/>
    <xf numFmtId="0" fontId="48" fillId="0" borderId="24" xfId="116" applyFont="1" applyFill="1" applyBorder="1" applyAlignment="1">
      <alignment horizontal="center" vertical="center" wrapText="1"/>
    </xf>
    <xf numFmtId="0" fontId="48" fillId="0" borderId="25" xfId="116" applyFont="1" applyFill="1" applyBorder="1" applyAlignment="1">
      <alignment horizontal="center" vertical="center" wrapText="1"/>
    </xf>
    <xf numFmtId="0" fontId="48" fillId="0" borderId="26" xfId="116" applyFont="1" applyFill="1" applyBorder="1" applyAlignment="1">
      <alignment horizontal="center" vertical="center" wrapText="1"/>
    </xf>
    <xf numFmtId="0" fontId="52" fillId="0" borderId="34" xfId="0" applyFont="1" applyBorder="1" applyAlignment="1">
      <alignment horizontal="center" vertical="top" wrapText="1"/>
    </xf>
    <xf numFmtId="0" fontId="52" fillId="0" borderId="29" xfId="0" applyFont="1" applyBorder="1" applyAlignment="1">
      <alignment horizontal="center" vertical="top" wrapText="1"/>
    </xf>
    <xf numFmtId="0" fontId="52" fillId="0" borderId="35" xfId="0" applyFont="1" applyBorder="1" applyAlignment="1">
      <alignment horizontal="center" vertical="top" wrapText="1"/>
    </xf>
    <xf numFmtId="0" fontId="52" fillId="0" borderId="36" xfId="0" applyFont="1" applyBorder="1" applyAlignment="1">
      <alignment horizontal="center" vertical="top" wrapText="1"/>
    </xf>
    <xf numFmtId="0" fontId="52" fillId="0" borderId="0" xfId="0" applyFont="1" applyBorder="1" applyAlignment="1">
      <alignment horizontal="center" vertical="top" wrapText="1"/>
    </xf>
    <xf numFmtId="0" fontId="52" fillId="0" borderId="37" xfId="0" applyFont="1" applyBorder="1" applyAlignment="1">
      <alignment horizontal="center" vertical="top" wrapText="1"/>
    </xf>
    <xf numFmtId="0" fontId="52" fillId="0" borderId="38" xfId="0" applyFont="1" applyBorder="1" applyAlignment="1">
      <alignment horizontal="center" vertical="top" wrapText="1"/>
    </xf>
    <xf numFmtId="0" fontId="52" fillId="0" borderId="16" xfId="0" applyFont="1" applyBorder="1" applyAlignment="1">
      <alignment horizontal="center" vertical="top" wrapText="1"/>
    </xf>
    <xf numFmtId="0" fontId="52" fillId="0" borderId="39" xfId="0" applyFont="1" applyBorder="1" applyAlignment="1">
      <alignment horizontal="center" vertical="top" wrapText="1"/>
    </xf>
    <xf numFmtId="0" fontId="50" fillId="0" borderId="24" xfId="116" applyFont="1" applyFill="1" applyBorder="1" applyAlignment="1">
      <alignment horizontal="center" vertical="center" wrapText="1"/>
    </xf>
    <xf numFmtId="0" fontId="50" fillId="0" borderId="25" xfId="116" applyFont="1" applyFill="1" applyBorder="1" applyAlignment="1">
      <alignment horizontal="center" vertical="center" wrapText="1"/>
    </xf>
    <xf numFmtId="0" fontId="50" fillId="0" borderId="26" xfId="116" applyFont="1" applyFill="1" applyBorder="1" applyAlignment="1">
      <alignment horizontal="center" vertical="center" wrapText="1"/>
    </xf>
    <xf numFmtId="0" fontId="48" fillId="0" borderId="23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47" fillId="27" borderId="22" xfId="0" applyFont="1" applyFill="1" applyBorder="1" applyAlignment="1">
      <alignment horizontal="center"/>
    </xf>
  </cellXfs>
  <cellStyles count="117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4"/>
    <cellStyle name="Normal 4 15" xfId="115"/>
    <cellStyle name="Normal 4 16" xfId="116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13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7013%20HPM%20Audio%20Upgra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RFP783-16007 Advancing Federal Initiatives</v>
          </cell>
        </row>
        <row r="13">
          <cell r="E13">
            <v>0</v>
          </cell>
        </row>
      </sheetData>
      <sheetData sheetId="1">
        <row r="4">
          <cell r="A4" t="str">
            <v>Harman Professional</v>
          </cell>
        </row>
        <row r="5">
          <cell r="A5" t="str">
            <v>TM Television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workbookViewId="0">
      <selection activeCell="C39" sqref="C39"/>
    </sheetView>
  </sheetViews>
  <sheetFormatPr defaultRowHeight="12.75" x14ac:dyDescent="0.2"/>
  <cols>
    <col min="7" max="14" width="9.140625" style="20"/>
  </cols>
  <sheetData>
    <row r="1" spans="1:18" ht="15.75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8" ht="15.75" x14ac:dyDescent="0.25">
      <c r="A2" s="13"/>
      <c r="B2" s="12"/>
      <c r="C2" s="60" t="s">
        <v>5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12"/>
    </row>
    <row r="3" spans="1:18" x14ac:dyDescent="0.2">
      <c r="A3" s="61" t="s">
        <v>11</v>
      </c>
      <c r="B3" s="61"/>
      <c r="C3" s="61"/>
      <c r="D3" s="61"/>
      <c r="E3" s="22" t="s">
        <v>12</v>
      </c>
      <c r="F3" s="23" t="s">
        <v>13</v>
      </c>
      <c r="G3" s="23" t="s">
        <v>14</v>
      </c>
      <c r="H3" s="23" t="s">
        <v>20</v>
      </c>
      <c r="I3" s="23" t="s">
        <v>23</v>
      </c>
      <c r="J3" s="23" t="s">
        <v>24</v>
      </c>
      <c r="K3" s="23" t="s">
        <v>25</v>
      </c>
      <c r="L3" s="23" t="s">
        <v>26</v>
      </c>
      <c r="M3" s="23" t="s">
        <v>27</v>
      </c>
      <c r="N3" s="23" t="s">
        <v>28</v>
      </c>
      <c r="O3" s="24" t="s">
        <v>15</v>
      </c>
    </row>
    <row r="4" spans="1:18" x14ac:dyDescent="0.2">
      <c r="A4" s="62" t="s">
        <v>30</v>
      </c>
      <c r="B4" s="62"/>
      <c r="C4" s="62"/>
      <c r="D4" s="62"/>
      <c r="E4" s="27">
        <v>0</v>
      </c>
      <c r="F4" s="27">
        <v>4.5999999999999996</v>
      </c>
      <c r="G4" s="27">
        <v>8.4</v>
      </c>
      <c r="H4" s="27">
        <v>18</v>
      </c>
      <c r="I4" s="27">
        <v>3</v>
      </c>
      <c r="J4" s="27">
        <v>1</v>
      </c>
      <c r="K4" s="27">
        <v>1</v>
      </c>
      <c r="L4" s="27">
        <v>4</v>
      </c>
      <c r="M4" s="27">
        <v>4.2</v>
      </c>
      <c r="N4" s="27">
        <v>13.5</v>
      </c>
      <c r="O4" s="25">
        <f>SUM(E4:N4)</f>
        <v>57.7</v>
      </c>
    </row>
    <row r="5" spans="1:18" x14ac:dyDescent="0.2">
      <c r="A5" s="62" t="s">
        <v>31</v>
      </c>
      <c r="B5" s="62"/>
      <c r="C5" s="62"/>
      <c r="D5" s="62"/>
      <c r="E5" s="27">
        <v>0</v>
      </c>
      <c r="F5" s="27">
        <v>2.7</v>
      </c>
      <c r="G5" s="27">
        <v>3.4</v>
      </c>
      <c r="H5" s="27">
        <v>10</v>
      </c>
      <c r="I5" s="27">
        <v>3</v>
      </c>
      <c r="J5" s="27">
        <v>1</v>
      </c>
      <c r="K5" s="27">
        <v>1</v>
      </c>
      <c r="L5" s="27">
        <v>3</v>
      </c>
      <c r="M5" s="27">
        <v>2.5</v>
      </c>
      <c r="N5" s="27">
        <v>3</v>
      </c>
      <c r="O5" s="25">
        <f t="shared" ref="O5" si="0">SUM(E5:N5)</f>
        <v>29.6</v>
      </c>
      <c r="R5" s="20"/>
    </row>
  </sheetData>
  <mergeCells count="5">
    <mergeCell ref="A1:O1"/>
    <mergeCell ref="C2:N2"/>
    <mergeCell ref="A3:D3"/>
    <mergeCell ref="A5:D5"/>
    <mergeCell ref="A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20" sqref="D20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66" t="s">
        <v>17</v>
      </c>
      <c r="B1" s="66"/>
      <c r="C1" s="66"/>
      <c r="D1" s="66"/>
    </row>
    <row r="2" spans="1:4" ht="48.75" customHeight="1" x14ac:dyDescent="0.2">
      <c r="A2" s="67" t="str">
        <f>Technical!A2</f>
        <v>RFP730-17013 HPM Audio Upgrade</v>
      </c>
      <c r="B2" s="67"/>
      <c r="C2" s="67"/>
      <c r="D2" s="67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21</v>
      </c>
      <c r="C4" s="5" t="s">
        <v>18</v>
      </c>
      <c r="D4" s="6" t="s">
        <v>4</v>
      </c>
    </row>
    <row r="5" spans="1:4" ht="16.5" customHeight="1" x14ac:dyDescent="0.2">
      <c r="A5" s="8" t="str">
        <f>'8'!A4:D4</f>
        <v>Harman Professional</v>
      </c>
      <c r="B5" s="9">
        <f>'8'!E4</f>
        <v>25</v>
      </c>
      <c r="C5" s="9">
        <f>AVERAGE(B5)</f>
        <v>25</v>
      </c>
      <c r="D5" s="10">
        <f>RANK(C5,$C$5:$C$6,0)</f>
        <v>1</v>
      </c>
    </row>
    <row r="6" spans="1:4" ht="16.5" customHeight="1" x14ac:dyDescent="0.2">
      <c r="A6" s="8" t="str">
        <f>'8'!A5:D5</f>
        <v>TM Television</v>
      </c>
      <c r="B6" s="9">
        <f>'8'!E5</f>
        <v>15</v>
      </c>
      <c r="C6" s="9">
        <f t="shared" ref="C6" si="0">AVERAGE(B6)</f>
        <v>15</v>
      </c>
      <c r="D6" s="10">
        <f>RANK(C6,$C$5:$C$6,0)</f>
        <v>2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D23" sqref="D23"/>
    </sheetView>
  </sheetViews>
  <sheetFormatPr defaultRowHeight="15" x14ac:dyDescent="0.2"/>
  <cols>
    <col min="1" max="1" width="42.5703125" style="1" customWidth="1"/>
    <col min="2" max="12" width="7.5703125" style="1" customWidth="1"/>
    <col min="13" max="13" width="10.42578125" style="1" customWidth="1"/>
    <col min="14" max="14" width="12.140625" style="1" customWidth="1"/>
    <col min="15" max="15" width="11.7109375" style="1" customWidth="1"/>
    <col min="16" max="16384" width="9.140625" style="1"/>
  </cols>
  <sheetData>
    <row r="1" spans="1:13" ht="15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6.25" customHeight="1" x14ac:dyDescent="0.2">
      <c r="A2" s="67" t="str">
        <f>Technical!A2</f>
        <v>RFP730-17013 HPM Audio Upgrade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15.75" thickBot="1" x14ac:dyDescent="0.25">
      <c r="J3" s="2"/>
      <c r="K3" s="2"/>
      <c r="L3" s="2"/>
      <c r="M3" s="2"/>
    </row>
    <row r="4" spans="1:13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4" t="str">
        <f>Technical!H4</f>
        <v>Evaluator 7</v>
      </c>
      <c r="I4" s="11" t="str">
        <f>Technical!I4</f>
        <v>Evaluator 8</v>
      </c>
      <c r="J4" s="5" t="s">
        <v>2</v>
      </c>
      <c r="K4" s="21" t="s">
        <v>19</v>
      </c>
      <c r="L4" s="5" t="s">
        <v>3</v>
      </c>
      <c r="M4" s="6" t="s">
        <v>4</v>
      </c>
    </row>
    <row r="5" spans="1:13" ht="16.5" customHeight="1" x14ac:dyDescent="0.2">
      <c r="A5" s="8" t="str">
        <f>'8'!A4:D4</f>
        <v>Harman Professional</v>
      </c>
      <c r="B5" s="9">
        <f>Technical!B5</f>
        <v>57.7</v>
      </c>
      <c r="C5" s="9">
        <f>Technical!C5</f>
        <v>75</v>
      </c>
      <c r="D5" s="9">
        <f>Technical!D5</f>
        <v>70</v>
      </c>
      <c r="E5" s="34">
        <f>'4'!O4</f>
        <v>55.5</v>
      </c>
      <c r="F5" s="34">
        <f>'5'!O4</f>
        <v>71</v>
      </c>
      <c r="G5" s="34">
        <f>'6'!O4</f>
        <v>40</v>
      </c>
      <c r="H5" s="34">
        <f>Technical!H5</f>
        <v>70</v>
      </c>
      <c r="I5" s="34">
        <f>Technical!I5</f>
        <v>75</v>
      </c>
      <c r="J5" s="34">
        <f>AVERAGE(B5:I5)</f>
        <v>64.275000000000006</v>
      </c>
      <c r="K5" s="35">
        <f>'Non-Technical'!C5</f>
        <v>25</v>
      </c>
      <c r="L5" s="9">
        <f>J5+K5</f>
        <v>89.275000000000006</v>
      </c>
      <c r="M5" s="10">
        <f>RANK(L5,$L$5:$L$6,0)</f>
        <v>1</v>
      </c>
    </row>
    <row r="6" spans="1:13" ht="16.5" customHeight="1" x14ac:dyDescent="0.2">
      <c r="A6" s="8" t="str">
        <f>'8'!A5:D5</f>
        <v>TM Television</v>
      </c>
      <c r="B6" s="9">
        <f>Technical!B6</f>
        <v>29.6</v>
      </c>
      <c r="C6" s="9">
        <f>Technical!C6</f>
        <v>69.2</v>
      </c>
      <c r="D6" s="9">
        <f>Technical!D6</f>
        <v>45</v>
      </c>
      <c r="E6" s="34">
        <f>'4'!O5</f>
        <v>38</v>
      </c>
      <c r="F6" s="34">
        <f>'5'!O5</f>
        <v>46</v>
      </c>
      <c r="G6" s="34">
        <f>'6'!O5</f>
        <v>22</v>
      </c>
      <c r="H6" s="34">
        <f>Technical!H6</f>
        <v>57</v>
      </c>
      <c r="I6" s="34">
        <f>Technical!I6</f>
        <v>56</v>
      </c>
      <c r="J6" s="34">
        <f>AVERAGE(B6:I6)</f>
        <v>45.35</v>
      </c>
      <c r="K6" s="35">
        <f>'Non-Technical'!C6</f>
        <v>15</v>
      </c>
      <c r="L6" s="9">
        <f>J6+K6</f>
        <v>60.35</v>
      </c>
      <c r="M6" s="10">
        <f>RANK(L6,$L$5:$L$6,0)</f>
        <v>2</v>
      </c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1"/>
  <sheetViews>
    <sheetView tabSelected="1" workbookViewId="0">
      <selection activeCell="I3" sqref="I3"/>
    </sheetView>
  </sheetViews>
  <sheetFormatPr defaultRowHeight="12.75" x14ac:dyDescent="0.2"/>
  <cols>
    <col min="1" max="1" width="2" style="20" customWidth="1"/>
    <col min="2" max="2" width="27.5703125" style="20" bestFit="1" customWidth="1"/>
    <col min="3" max="3" width="12" style="20" customWidth="1"/>
    <col min="4" max="5" width="10.7109375" style="20" customWidth="1"/>
    <col min="6" max="6" width="12.140625" style="20" customWidth="1"/>
    <col min="7" max="8" width="10.42578125" style="20" customWidth="1"/>
    <col min="9" max="9" width="11.42578125" style="20" customWidth="1"/>
    <col min="10" max="11" width="9" style="20" customWidth="1"/>
    <col min="12" max="12" width="11.42578125" style="20" customWidth="1"/>
    <col min="13" max="14" width="10" style="20" customWidth="1"/>
    <col min="15" max="15" width="11.42578125" style="20" customWidth="1"/>
    <col min="16" max="20" width="10" style="20" customWidth="1"/>
    <col min="21" max="21" width="11.42578125" style="20" customWidth="1"/>
    <col min="22" max="26" width="10" style="20" customWidth="1"/>
    <col min="27" max="27" width="11.42578125" style="20" customWidth="1"/>
    <col min="28" max="32" width="10" style="20" customWidth="1"/>
    <col min="33" max="16384" width="9.140625" style="20"/>
  </cols>
  <sheetData>
    <row r="1" spans="2:34" ht="15.75" x14ac:dyDescent="0.25">
      <c r="B1" s="86" t="s">
        <v>34</v>
      </c>
      <c r="C1" s="86"/>
      <c r="D1" s="86"/>
      <c r="E1" s="36" t="s">
        <v>32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</row>
    <row r="2" spans="2:34" ht="15.75" customHeight="1" x14ac:dyDescent="0.25">
      <c r="C2" s="36"/>
      <c r="D2" s="36"/>
      <c r="E2" s="36"/>
      <c r="F2" s="36"/>
      <c r="G2" s="36"/>
    </row>
    <row r="3" spans="2:34" ht="15" customHeight="1" x14ac:dyDescent="0.2">
      <c r="B3" s="37" t="s">
        <v>35</v>
      </c>
      <c r="C3" s="87">
        <f>[1]Cover!E13</f>
        <v>0</v>
      </c>
      <c r="D3" s="87"/>
      <c r="E3" s="87"/>
      <c r="F3" s="87"/>
    </row>
    <row r="4" spans="2:34" ht="15" customHeight="1" x14ac:dyDescent="0.2">
      <c r="F4" s="1"/>
    </row>
    <row r="5" spans="2:34" ht="16.5" thickBot="1" x14ac:dyDescent="0.3">
      <c r="B5" s="1"/>
      <c r="C5" s="85" t="s">
        <v>36</v>
      </c>
      <c r="D5" s="85"/>
      <c r="E5" s="85"/>
      <c r="F5" s="85" t="s">
        <v>13</v>
      </c>
      <c r="G5" s="85"/>
      <c r="H5" s="85"/>
      <c r="I5" s="85" t="s">
        <v>14</v>
      </c>
      <c r="J5" s="85"/>
      <c r="K5" s="85"/>
      <c r="L5" s="85" t="s">
        <v>20</v>
      </c>
      <c r="M5" s="85"/>
      <c r="N5" s="85"/>
      <c r="O5" s="85" t="s">
        <v>23</v>
      </c>
      <c r="P5" s="85"/>
      <c r="Q5" s="85"/>
      <c r="R5" s="85" t="s">
        <v>24</v>
      </c>
      <c r="S5" s="85"/>
      <c r="T5" s="85"/>
      <c r="U5" s="85" t="s">
        <v>25</v>
      </c>
      <c r="V5" s="85"/>
      <c r="W5" s="85"/>
      <c r="X5" s="85" t="s">
        <v>26</v>
      </c>
      <c r="Y5" s="85"/>
      <c r="Z5" s="85"/>
      <c r="AA5" s="85" t="s">
        <v>27</v>
      </c>
      <c r="AB5" s="85"/>
      <c r="AC5" s="85"/>
      <c r="AD5" s="85" t="s">
        <v>28</v>
      </c>
      <c r="AE5" s="85"/>
      <c r="AF5" s="85"/>
    </row>
    <row r="6" spans="2:34" s="40" customFormat="1" ht="130.5" customHeight="1" x14ac:dyDescent="0.2">
      <c r="B6" s="38"/>
      <c r="C6" s="82" t="s">
        <v>59</v>
      </c>
      <c r="D6" s="83"/>
      <c r="E6" s="84"/>
      <c r="F6" s="70" t="s">
        <v>37</v>
      </c>
      <c r="G6" s="71"/>
      <c r="H6" s="72"/>
      <c r="I6" s="70" t="s">
        <v>38</v>
      </c>
      <c r="J6" s="71"/>
      <c r="K6" s="72"/>
      <c r="L6" s="70" t="s">
        <v>39</v>
      </c>
      <c r="M6" s="71"/>
      <c r="N6" s="72"/>
      <c r="O6" s="70" t="s">
        <v>40</v>
      </c>
      <c r="P6" s="71"/>
      <c r="Q6" s="72"/>
      <c r="R6" s="70" t="s">
        <v>41</v>
      </c>
      <c r="S6" s="71"/>
      <c r="T6" s="72"/>
      <c r="U6" s="70" t="s">
        <v>42</v>
      </c>
      <c r="V6" s="71"/>
      <c r="W6" s="72"/>
      <c r="X6" s="70" t="s">
        <v>43</v>
      </c>
      <c r="Y6" s="71"/>
      <c r="Z6" s="72"/>
      <c r="AA6" s="70" t="s">
        <v>44</v>
      </c>
      <c r="AB6" s="71"/>
      <c r="AC6" s="72"/>
      <c r="AD6" s="70" t="s">
        <v>45</v>
      </c>
      <c r="AE6" s="71"/>
      <c r="AF6" s="72"/>
      <c r="AG6" s="39" t="s">
        <v>46</v>
      </c>
    </row>
    <row r="7" spans="2:34" s="49" customFormat="1" x14ac:dyDescent="0.2">
      <c r="B7" s="41" t="s">
        <v>11</v>
      </c>
      <c r="C7" s="42" t="s">
        <v>47</v>
      </c>
      <c r="D7" s="43" t="s">
        <v>48</v>
      </c>
      <c r="E7" s="44" t="s">
        <v>49</v>
      </c>
      <c r="F7" s="45" t="s">
        <v>47</v>
      </c>
      <c r="G7" s="46" t="s">
        <v>48</v>
      </c>
      <c r="H7" s="47" t="s">
        <v>49</v>
      </c>
      <c r="I7" s="45" t="s">
        <v>47</v>
      </c>
      <c r="J7" s="46" t="s">
        <v>48</v>
      </c>
      <c r="K7" s="47" t="s">
        <v>49</v>
      </c>
      <c r="L7" s="42" t="s">
        <v>47</v>
      </c>
      <c r="M7" s="43" t="s">
        <v>48</v>
      </c>
      <c r="N7" s="44" t="s">
        <v>49</v>
      </c>
      <c r="O7" s="42" t="s">
        <v>47</v>
      </c>
      <c r="P7" s="43" t="s">
        <v>48</v>
      </c>
      <c r="Q7" s="44" t="s">
        <v>49</v>
      </c>
      <c r="R7" s="42" t="s">
        <v>47</v>
      </c>
      <c r="S7" s="43" t="s">
        <v>48</v>
      </c>
      <c r="T7" s="44" t="s">
        <v>49</v>
      </c>
      <c r="U7" s="42" t="s">
        <v>47</v>
      </c>
      <c r="V7" s="43" t="s">
        <v>48</v>
      </c>
      <c r="W7" s="44" t="s">
        <v>49</v>
      </c>
      <c r="X7" s="42" t="s">
        <v>47</v>
      </c>
      <c r="Y7" s="43" t="s">
        <v>48</v>
      </c>
      <c r="Z7" s="44" t="s">
        <v>49</v>
      </c>
      <c r="AA7" s="42" t="s">
        <v>47</v>
      </c>
      <c r="AB7" s="43" t="s">
        <v>48</v>
      </c>
      <c r="AC7" s="44" t="s">
        <v>49</v>
      </c>
      <c r="AD7" s="42" t="s">
        <v>47</v>
      </c>
      <c r="AE7" s="43" t="s">
        <v>48</v>
      </c>
      <c r="AF7" s="44" t="s">
        <v>49</v>
      </c>
      <c r="AG7" s="48"/>
    </row>
    <row r="8" spans="2:34" x14ac:dyDescent="0.2">
      <c r="B8" s="50" t="str">
        <f>'[1]RFP Submittal'!A4</f>
        <v>Harman Professional</v>
      </c>
      <c r="C8" s="51"/>
      <c r="D8" s="52">
        <v>5</v>
      </c>
      <c r="E8" s="53">
        <f>C8*D8</f>
        <v>0</v>
      </c>
      <c r="F8" s="51"/>
      <c r="G8" s="54">
        <v>1</v>
      </c>
      <c r="H8" s="55">
        <f>F8*G8</f>
        <v>0</v>
      </c>
      <c r="I8" s="51"/>
      <c r="J8" s="54">
        <v>2</v>
      </c>
      <c r="K8" s="55">
        <f>I8*J8</f>
        <v>0</v>
      </c>
      <c r="L8" s="51"/>
      <c r="M8" s="52">
        <v>4</v>
      </c>
      <c r="N8" s="53">
        <f>L8*M8</f>
        <v>0</v>
      </c>
      <c r="O8" s="51"/>
      <c r="P8" s="52">
        <v>1</v>
      </c>
      <c r="Q8" s="56">
        <f>O8*P8</f>
        <v>0</v>
      </c>
      <c r="R8" s="51"/>
      <c r="S8" s="52">
        <v>1</v>
      </c>
      <c r="T8" s="56">
        <f>R8*S8</f>
        <v>0</v>
      </c>
      <c r="U8" s="51"/>
      <c r="V8" s="52">
        <v>1</v>
      </c>
      <c r="W8" s="56">
        <f>U8*V8</f>
        <v>0</v>
      </c>
      <c r="X8" s="51"/>
      <c r="Y8" s="52">
        <v>1</v>
      </c>
      <c r="Z8" s="56">
        <f>X8*Y8</f>
        <v>0</v>
      </c>
      <c r="AA8" s="51"/>
      <c r="AB8" s="52">
        <v>1</v>
      </c>
      <c r="AC8" s="56">
        <f>AA8*AB8</f>
        <v>0</v>
      </c>
      <c r="AD8" s="51"/>
      <c r="AE8" s="52">
        <v>3</v>
      </c>
      <c r="AF8" s="56">
        <f>AD8*AE8</f>
        <v>0</v>
      </c>
      <c r="AG8" s="57">
        <f>E8+H8+K8+N8+Q8+T8+W8+Z8+AC8+AF8</f>
        <v>0</v>
      </c>
    </row>
    <row r="9" spans="2:34" x14ac:dyDescent="0.2">
      <c r="B9" s="50" t="str">
        <f>'[1]RFP Submittal'!A5</f>
        <v>TM Television</v>
      </c>
      <c r="C9" s="51"/>
      <c r="D9" s="52">
        <v>5</v>
      </c>
      <c r="E9" s="53">
        <f t="shared" ref="E9" si="0">C9*D9</f>
        <v>0</v>
      </c>
      <c r="F9" s="51"/>
      <c r="G9" s="54">
        <v>1</v>
      </c>
      <c r="H9" s="55">
        <f t="shared" ref="H9" si="1">F9*G9</f>
        <v>0</v>
      </c>
      <c r="I9" s="51"/>
      <c r="J9" s="54">
        <v>2</v>
      </c>
      <c r="K9" s="55">
        <f t="shared" ref="K9" si="2">I9*J9</f>
        <v>0</v>
      </c>
      <c r="L9" s="51"/>
      <c r="M9" s="52">
        <v>4</v>
      </c>
      <c r="N9" s="53">
        <f t="shared" ref="N9" si="3">L9*M9</f>
        <v>0</v>
      </c>
      <c r="O9" s="51"/>
      <c r="P9" s="52">
        <v>1</v>
      </c>
      <c r="Q9" s="56">
        <f t="shared" ref="Q9" si="4">O9*P9</f>
        <v>0</v>
      </c>
      <c r="R9" s="51"/>
      <c r="S9" s="52">
        <v>1</v>
      </c>
      <c r="T9" s="56">
        <f t="shared" ref="T9" si="5">R9*S9</f>
        <v>0</v>
      </c>
      <c r="U9" s="51"/>
      <c r="V9" s="52">
        <v>1</v>
      </c>
      <c r="W9" s="56">
        <f t="shared" ref="W9" si="6">U9*V9</f>
        <v>0</v>
      </c>
      <c r="X9" s="51"/>
      <c r="Y9" s="52">
        <v>1</v>
      </c>
      <c r="Z9" s="56">
        <f t="shared" ref="Z9" si="7">X9*Y9</f>
        <v>0</v>
      </c>
      <c r="AA9" s="51"/>
      <c r="AB9" s="52">
        <v>1</v>
      </c>
      <c r="AC9" s="56">
        <f t="shared" ref="AC9" si="8">AA9*AB9</f>
        <v>0</v>
      </c>
      <c r="AD9" s="51"/>
      <c r="AE9" s="52">
        <v>3</v>
      </c>
      <c r="AF9" s="56">
        <f t="shared" ref="AF9" si="9">AD9*AE9</f>
        <v>0</v>
      </c>
      <c r="AG9" s="57">
        <f>E9+H9+K9+N9+Q9+T9+W9+Z9+AC9+AF9</f>
        <v>0</v>
      </c>
    </row>
    <row r="10" spans="2:34" x14ac:dyDescent="0.2"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</row>
    <row r="11" spans="2:34" x14ac:dyDescent="0.2">
      <c r="B11" s="73" t="s">
        <v>50</v>
      </c>
      <c r="C11" s="74"/>
      <c r="D11" s="74"/>
      <c r="E11" s="75"/>
      <c r="F11" s="58"/>
      <c r="G11" s="58" t="s">
        <v>51</v>
      </c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</row>
    <row r="12" spans="2:34" x14ac:dyDescent="0.2">
      <c r="B12" s="76"/>
      <c r="C12" s="77"/>
      <c r="D12" s="77"/>
      <c r="E12" s="78"/>
      <c r="F12" s="58"/>
      <c r="G12" s="58" t="s">
        <v>52</v>
      </c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</row>
    <row r="13" spans="2:34" x14ac:dyDescent="0.2">
      <c r="B13" s="76"/>
      <c r="C13" s="77"/>
      <c r="D13" s="77"/>
      <c r="E13" s="7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</row>
    <row r="14" spans="2:34" x14ac:dyDescent="0.2">
      <c r="B14" s="79"/>
      <c r="C14" s="80"/>
      <c r="D14" s="80"/>
      <c r="E14" s="81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</row>
    <row r="16" spans="2:34" x14ac:dyDescent="0.2">
      <c r="B16" s="68" t="s">
        <v>53</v>
      </c>
      <c r="C16" s="69"/>
      <c r="D16" s="69"/>
      <c r="E16" s="69"/>
    </row>
    <row r="17" spans="2:5" x14ac:dyDescent="0.2">
      <c r="B17" s="68" t="s">
        <v>54</v>
      </c>
      <c r="C17" s="69"/>
      <c r="D17" s="69"/>
      <c r="E17" s="69"/>
    </row>
    <row r="18" spans="2:5" x14ac:dyDescent="0.2">
      <c r="B18" s="68" t="s">
        <v>55</v>
      </c>
      <c r="C18" s="69"/>
      <c r="D18" s="69"/>
      <c r="E18" s="69"/>
    </row>
    <row r="19" spans="2:5" x14ac:dyDescent="0.2">
      <c r="B19" s="68" t="s">
        <v>56</v>
      </c>
      <c r="C19" s="69"/>
      <c r="D19" s="69"/>
      <c r="E19" s="69"/>
    </row>
    <row r="20" spans="2:5" x14ac:dyDescent="0.2">
      <c r="B20" s="68" t="s">
        <v>57</v>
      </c>
      <c r="C20" s="69"/>
      <c r="D20" s="69"/>
      <c r="E20" s="69"/>
    </row>
    <row r="21" spans="2:5" x14ac:dyDescent="0.2">
      <c r="B21" s="68" t="s">
        <v>58</v>
      </c>
      <c r="C21" s="69"/>
      <c r="D21" s="69"/>
      <c r="E21" s="69"/>
    </row>
  </sheetData>
  <mergeCells count="29">
    <mergeCell ref="AD5:AF5"/>
    <mergeCell ref="B1:D1"/>
    <mergeCell ref="C3:F3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B16:E16"/>
    <mergeCell ref="C6:E6"/>
    <mergeCell ref="F6:H6"/>
    <mergeCell ref="I6:K6"/>
    <mergeCell ref="L6:N6"/>
    <mergeCell ref="U6:W6"/>
    <mergeCell ref="X6:Z6"/>
    <mergeCell ref="AA6:AC6"/>
    <mergeCell ref="AD6:AF6"/>
    <mergeCell ref="B11:E14"/>
    <mergeCell ref="O6:Q6"/>
    <mergeCell ref="R6:T6"/>
    <mergeCell ref="B17:E17"/>
    <mergeCell ref="B18:E18"/>
    <mergeCell ref="B19:E19"/>
    <mergeCell ref="B20:E20"/>
    <mergeCell ref="B21:E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C2" sqref="C2:G2"/>
    </sheetView>
  </sheetViews>
  <sheetFormatPr defaultRowHeight="12.75" x14ac:dyDescent="0.2"/>
  <sheetData>
    <row r="1" spans="1:15" ht="15.75" x14ac:dyDescent="0.25">
      <c r="A1" s="59" t="s">
        <v>0</v>
      </c>
      <c r="B1" s="59"/>
      <c r="C1" s="59"/>
      <c r="D1" s="59"/>
      <c r="E1" s="59"/>
      <c r="F1" s="59"/>
      <c r="G1" s="59"/>
      <c r="H1" s="59"/>
    </row>
    <row r="2" spans="1:15" ht="15.75" x14ac:dyDescent="0.25">
      <c r="A2" s="13"/>
      <c r="B2" s="12"/>
      <c r="C2" s="60" t="s">
        <v>6</v>
      </c>
      <c r="D2" s="60"/>
      <c r="E2" s="60"/>
      <c r="F2" s="60"/>
      <c r="G2" s="60"/>
      <c r="H2" s="12"/>
    </row>
    <row r="3" spans="1:15" x14ac:dyDescent="0.2">
      <c r="A3" s="61" t="s">
        <v>11</v>
      </c>
      <c r="B3" s="61"/>
      <c r="C3" s="61"/>
      <c r="D3" s="61"/>
      <c r="E3" s="22" t="s">
        <v>12</v>
      </c>
      <c r="F3" s="23" t="s">
        <v>13</v>
      </c>
      <c r="G3" s="23" t="s">
        <v>14</v>
      </c>
      <c r="H3" s="23" t="s">
        <v>20</v>
      </c>
      <c r="I3" s="23" t="s">
        <v>23</v>
      </c>
      <c r="J3" s="23" t="s">
        <v>24</v>
      </c>
      <c r="K3" s="23" t="s">
        <v>25</v>
      </c>
      <c r="L3" s="23" t="s">
        <v>26</v>
      </c>
      <c r="M3" s="23" t="s">
        <v>27</v>
      </c>
      <c r="N3" s="23" t="s">
        <v>28</v>
      </c>
      <c r="O3" s="24" t="s">
        <v>15</v>
      </c>
    </row>
    <row r="4" spans="1:15" x14ac:dyDescent="0.2">
      <c r="A4" s="62" t="s">
        <v>30</v>
      </c>
      <c r="B4" s="62"/>
      <c r="C4" s="62"/>
      <c r="D4" s="62"/>
      <c r="E4" s="28">
        <v>0</v>
      </c>
      <c r="F4" s="28">
        <v>5</v>
      </c>
      <c r="G4" s="28">
        <v>10</v>
      </c>
      <c r="H4" s="28">
        <v>20</v>
      </c>
      <c r="I4" s="28">
        <v>5</v>
      </c>
      <c r="J4" s="28">
        <v>5</v>
      </c>
      <c r="K4" s="28">
        <v>5</v>
      </c>
      <c r="L4" s="28">
        <v>5</v>
      </c>
      <c r="M4" s="28">
        <v>5</v>
      </c>
      <c r="N4" s="28">
        <v>15</v>
      </c>
      <c r="O4" s="25">
        <f>SUM(E4:N4)</f>
        <v>75</v>
      </c>
    </row>
    <row r="5" spans="1:15" x14ac:dyDescent="0.2">
      <c r="A5" s="62" t="s">
        <v>31</v>
      </c>
      <c r="B5" s="62"/>
      <c r="C5" s="62"/>
      <c r="D5" s="62"/>
      <c r="E5" s="28">
        <v>0</v>
      </c>
      <c r="F5" s="28">
        <v>5</v>
      </c>
      <c r="G5" s="28">
        <v>9</v>
      </c>
      <c r="H5" s="28">
        <v>17.2</v>
      </c>
      <c r="I5" s="28">
        <v>5</v>
      </c>
      <c r="J5" s="28">
        <v>5</v>
      </c>
      <c r="K5" s="28">
        <v>5</v>
      </c>
      <c r="L5" s="28">
        <v>4.5</v>
      </c>
      <c r="M5" s="28">
        <v>5</v>
      </c>
      <c r="N5" s="28">
        <v>13.5</v>
      </c>
      <c r="O5" s="25">
        <f>SUM(E5:N5)</f>
        <v>69.2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C2" sqref="C2:G2"/>
    </sheetView>
  </sheetViews>
  <sheetFormatPr defaultRowHeight="12.75" x14ac:dyDescent="0.2"/>
  <sheetData>
    <row r="1" spans="1:15" ht="15.75" x14ac:dyDescent="0.25">
      <c r="A1" s="59" t="s">
        <v>0</v>
      </c>
      <c r="B1" s="59"/>
      <c r="C1" s="59"/>
      <c r="D1" s="59"/>
      <c r="E1" s="59"/>
      <c r="F1" s="59"/>
      <c r="G1" s="59"/>
      <c r="H1" s="59"/>
    </row>
    <row r="2" spans="1:15" ht="15.75" x14ac:dyDescent="0.25">
      <c r="A2" s="13"/>
      <c r="B2" s="12"/>
      <c r="C2" s="60" t="s">
        <v>7</v>
      </c>
      <c r="D2" s="60"/>
      <c r="E2" s="60"/>
      <c r="F2" s="60"/>
      <c r="G2" s="60"/>
      <c r="H2" s="12"/>
    </row>
    <row r="3" spans="1:15" x14ac:dyDescent="0.2">
      <c r="A3" s="61" t="s">
        <v>11</v>
      </c>
      <c r="B3" s="61"/>
      <c r="C3" s="61"/>
      <c r="D3" s="61"/>
      <c r="E3" s="22" t="s">
        <v>12</v>
      </c>
      <c r="F3" s="23" t="s">
        <v>13</v>
      </c>
      <c r="G3" s="23" t="s">
        <v>14</v>
      </c>
      <c r="H3" s="23" t="s">
        <v>20</v>
      </c>
      <c r="I3" s="23" t="s">
        <v>23</v>
      </c>
      <c r="J3" s="23" t="s">
        <v>24</v>
      </c>
      <c r="K3" s="23" t="s">
        <v>25</v>
      </c>
      <c r="L3" s="23" t="s">
        <v>26</v>
      </c>
      <c r="M3" s="23" t="s">
        <v>27</v>
      </c>
      <c r="N3" s="23" t="s">
        <v>28</v>
      </c>
      <c r="O3" s="24" t="s">
        <v>15</v>
      </c>
    </row>
    <row r="4" spans="1:15" x14ac:dyDescent="0.2">
      <c r="A4" s="62" t="s">
        <v>30</v>
      </c>
      <c r="B4" s="62"/>
      <c r="C4" s="62"/>
      <c r="D4" s="62"/>
      <c r="E4" s="29">
        <v>0</v>
      </c>
      <c r="F4" s="29">
        <v>5</v>
      </c>
      <c r="G4" s="29">
        <v>10</v>
      </c>
      <c r="H4" s="29">
        <v>20</v>
      </c>
      <c r="I4" s="29">
        <v>0</v>
      </c>
      <c r="J4" s="29">
        <v>5</v>
      </c>
      <c r="K4" s="29">
        <v>5</v>
      </c>
      <c r="L4" s="29">
        <v>5</v>
      </c>
      <c r="M4" s="29">
        <v>5</v>
      </c>
      <c r="N4" s="29">
        <v>15</v>
      </c>
      <c r="O4" s="25">
        <f>SUM(E4:N4)</f>
        <v>70</v>
      </c>
    </row>
    <row r="5" spans="1:15" x14ac:dyDescent="0.2">
      <c r="A5" s="62" t="s">
        <v>31</v>
      </c>
      <c r="B5" s="62"/>
      <c r="C5" s="62"/>
      <c r="D5" s="62"/>
      <c r="E5" s="29">
        <v>0</v>
      </c>
      <c r="F5" s="29">
        <v>4</v>
      </c>
      <c r="G5" s="29">
        <v>8</v>
      </c>
      <c r="H5" s="29">
        <v>12</v>
      </c>
      <c r="I5" s="29">
        <v>0</v>
      </c>
      <c r="J5" s="29">
        <v>5</v>
      </c>
      <c r="K5" s="29">
        <v>5</v>
      </c>
      <c r="L5" s="29">
        <v>3</v>
      </c>
      <c r="M5" s="29">
        <v>2</v>
      </c>
      <c r="N5" s="29">
        <v>6</v>
      </c>
      <c r="O5" s="25">
        <f t="shared" ref="O5" si="0">SUM(E5:N5)</f>
        <v>45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O11"/>
  <sheetViews>
    <sheetView workbookViewId="0">
      <selection activeCell="F21" sqref="F21"/>
    </sheetView>
  </sheetViews>
  <sheetFormatPr defaultRowHeight="12.75" x14ac:dyDescent="0.2"/>
  <sheetData>
    <row r="1" spans="1:15" ht="15.75" x14ac:dyDescent="0.25">
      <c r="A1" s="59" t="s">
        <v>0</v>
      </c>
      <c r="B1" s="59"/>
      <c r="C1" s="59"/>
      <c r="D1" s="59"/>
      <c r="E1" s="59"/>
      <c r="F1" s="59"/>
      <c r="G1" s="59"/>
      <c r="H1" s="59"/>
    </row>
    <row r="2" spans="1:15" ht="15.75" x14ac:dyDescent="0.25">
      <c r="A2" s="15"/>
      <c r="B2" s="14"/>
      <c r="C2" s="60" t="s">
        <v>8</v>
      </c>
      <c r="D2" s="60"/>
      <c r="E2" s="60"/>
      <c r="F2" s="60"/>
      <c r="G2" s="60"/>
      <c r="H2" s="14"/>
    </row>
    <row r="3" spans="1:15" x14ac:dyDescent="0.2">
      <c r="A3" s="61" t="s">
        <v>11</v>
      </c>
      <c r="B3" s="61"/>
      <c r="C3" s="61"/>
      <c r="D3" s="61"/>
      <c r="E3" s="22" t="s">
        <v>12</v>
      </c>
      <c r="F3" s="23" t="s">
        <v>13</v>
      </c>
      <c r="G3" s="23" t="s">
        <v>14</v>
      </c>
      <c r="H3" s="23" t="s">
        <v>20</v>
      </c>
      <c r="I3" s="23" t="s">
        <v>23</v>
      </c>
      <c r="J3" s="23" t="s">
        <v>24</v>
      </c>
      <c r="K3" s="23" t="s">
        <v>25</v>
      </c>
      <c r="L3" s="23" t="s">
        <v>26</v>
      </c>
      <c r="M3" s="23" t="s">
        <v>27</v>
      </c>
      <c r="N3" s="23" t="s">
        <v>28</v>
      </c>
      <c r="O3" s="24" t="s">
        <v>15</v>
      </c>
    </row>
    <row r="4" spans="1:15" x14ac:dyDescent="0.2">
      <c r="A4" s="62" t="s">
        <v>30</v>
      </c>
      <c r="B4" s="62"/>
      <c r="C4" s="62"/>
      <c r="D4" s="62"/>
      <c r="E4" s="30">
        <v>0</v>
      </c>
      <c r="F4" s="30">
        <v>5</v>
      </c>
      <c r="G4" s="30">
        <v>10</v>
      </c>
      <c r="H4" s="30">
        <v>20</v>
      </c>
      <c r="I4" s="30">
        <v>0</v>
      </c>
      <c r="J4" s="30">
        <v>0</v>
      </c>
      <c r="K4" s="30">
        <v>0</v>
      </c>
      <c r="L4" s="30">
        <v>3</v>
      </c>
      <c r="M4" s="30">
        <v>4</v>
      </c>
      <c r="N4" s="30">
        <v>13.5</v>
      </c>
      <c r="O4" s="25">
        <f>SUM(E4:N4)</f>
        <v>55.5</v>
      </c>
    </row>
    <row r="5" spans="1:15" x14ac:dyDescent="0.2">
      <c r="A5" s="62" t="s">
        <v>31</v>
      </c>
      <c r="B5" s="62"/>
      <c r="C5" s="62"/>
      <c r="D5" s="62"/>
      <c r="E5" s="30">
        <v>0</v>
      </c>
      <c r="F5" s="30">
        <v>4.5</v>
      </c>
      <c r="G5" s="30">
        <v>9</v>
      </c>
      <c r="H5" s="30">
        <v>10</v>
      </c>
      <c r="I5" s="30">
        <v>0</v>
      </c>
      <c r="J5" s="30">
        <v>0</v>
      </c>
      <c r="K5" s="30">
        <v>0</v>
      </c>
      <c r="L5" s="30">
        <v>3</v>
      </c>
      <c r="M5" s="30">
        <v>2.5</v>
      </c>
      <c r="N5" s="30">
        <v>9</v>
      </c>
      <c r="O5" s="25">
        <f t="shared" ref="O5" si="0">SUM(E5:N5)</f>
        <v>38</v>
      </c>
    </row>
    <row r="9" spans="1:15" x14ac:dyDescent="0.2">
      <c r="F9" s="63" t="s">
        <v>33</v>
      </c>
      <c r="G9" s="63"/>
      <c r="H9" s="63"/>
      <c r="I9" s="63"/>
      <c r="J9" s="63"/>
      <c r="K9" s="63"/>
      <c r="L9" s="63"/>
      <c r="M9" s="63"/>
    </row>
    <row r="10" spans="1:15" x14ac:dyDescent="0.2">
      <c r="F10" s="64"/>
      <c r="G10" s="64"/>
      <c r="H10" s="64"/>
      <c r="I10" s="64"/>
      <c r="J10" s="64"/>
      <c r="K10" s="64"/>
      <c r="L10" s="64"/>
      <c r="M10" s="64"/>
    </row>
    <row r="11" spans="1:15" x14ac:dyDescent="0.2">
      <c r="F11" s="64"/>
      <c r="G11" s="64"/>
      <c r="H11" s="64"/>
      <c r="I11" s="64"/>
      <c r="J11" s="64"/>
      <c r="K11" s="64"/>
      <c r="L11" s="64"/>
      <c r="M11" s="64"/>
    </row>
  </sheetData>
  <mergeCells count="6">
    <mergeCell ref="F9:M11"/>
    <mergeCell ref="A1:H1"/>
    <mergeCell ref="C2:G2"/>
    <mergeCell ref="A3:D3"/>
    <mergeCell ref="A5:D5"/>
    <mergeCell ref="A4:D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C2" sqref="C2:G2"/>
    </sheetView>
  </sheetViews>
  <sheetFormatPr defaultRowHeight="12.75" x14ac:dyDescent="0.2"/>
  <sheetData>
    <row r="1" spans="1:15" ht="15.75" x14ac:dyDescent="0.25">
      <c r="A1" s="59" t="s">
        <v>0</v>
      </c>
      <c r="B1" s="59"/>
      <c r="C1" s="59"/>
      <c r="D1" s="59"/>
      <c r="E1" s="59"/>
      <c r="F1" s="59"/>
      <c r="G1" s="59"/>
      <c r="H1" s="59"/>
    </row>
    <row r="2" spans="1:15" ht="15.75" x14ac:dyDescent="0.25">
      <c r="A2" s="17"/>
      <c r="B2" s="16"/>
      <c r="C2" s="60" t="s">
        <v>9</v>
      </c>
      <c r="D2" s="60"/>
      <c r="E2" s="60"/>
      <c r="F2" s="60"/>
      <c r="G2" s="60"/>
      <c r="H2" s="16"/>
    </row>
    <row r="3" spans="1:15" x14ac:dyDescent="0.2">
      <c r="A3" s="61" t="s">
        <v>11</v>
      </c>
      <c r="B3" s="61"/>
      <c r="C3" s="61"/>
      <c r="D3" s="61"/>
      <c r="E3" s="22" t="s">
        <v>12</v>
      </c>
      <c r="F3" s="23" t="s">
        <v>13</v>
      </c>
      <c r="G3" s="23" t="s">
        <v>14</v>
      </c>
      <c r="H3" s="23" t="s">
        <v>20</v>
      </c>
      <c r="I3" s="23" t="s">
        <v>23</v>
      </c>
      <c r="J3" s="23" t="s">
        <v>24</v>
      </c>
      <c r="K3" s="23" t="s">
        <v>25</v>
      </c>
      <c r="L3" s="23" t="s">
        <v>26</v>
      </c>
      <c r="M3" s="23" t="s">
        <v>27</v>
      </c>
      <c r="N3" s="23" t="s">
        <v>28</v>
      </c>
      <c r="O3" s="24" t="s">
        <v>15</v>
      </c>
    </row>
    <row r="4" spans="1:15" x14ac:dyDescent="0.2">
      <c r="A4" s="62" t="s">
        <v>30</v>
      </c>
      <c r="B4" s="62"/>
      <c r="C4" s="62"/>
      <c r="D4" s="62"/>
      <c r="E4" s="31">
        <v>0</v>
      </c>
      <c r="F4" s="31">
        <v>5</v>
      </c>
      <c r="G4" s="31">
        <v>10</v>
      </c>
      <c r="H4" s="31">
        <v>20</v>
      </c>
      <c r="I4" s="31">
        <v>4</v>
      </c>
      <c r="J4" s="31">
        <v>4</v>
      </c>
      <c r="K4" s="31">
        <v>4</v>
      </c>
      <c r="L4" s="31">
        <v>4</v>
      </c>
      <c r="M4" s="31">
        <v>5</v>
      </c>
      <c r="N4" s="31">
        <v>15</v>
      </c>
      <c r="O4" s="25">
        <f>SUM(E4:N4)</f>
        <v>71</v>
      </c>
    </row>
    <row r="5" spans="1:15" x14ac:dyDescent="0.2">
      <c r="A5" s="62" t="s">
        <v>31</v>
      </c>
      <c r="B5" s="62"/>
      <c r="C5" s="62"/>
      <c r="D5" s="62"/>
      <c r="E5" s="31">
        <v>0</v>
      </c>
      <c r="F5" s="31">
        <v>4</v>
      </c>
      <c r="G5" s="31">
        <v>6</v>
      </c>
      <c r="H5" s="31">
        <v>12</v>
      </c>
      <c r="I5" s="31">
        <v>3</v>
      </c>
      <c r="J5" s="31">
        <v>3</v>
      </c>
      <c r="K5" s="31">
        <v>3</v>
      </c>
      <c r="L5" s="31">
        <v>3</v>
      </c>
      <c r="M5" s="31">
        <v>3</v>
      </c>
      <c r="N5" s="31">
        <v>9</v>
      </c>
      <c r="O5" s="25">
        <f t="shared" ref="O5" si="0">SUM(E5:N5)</f>
        <v>46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C2" sqref="C2:G2"/>
    </sheetView>
  </sheetViews>
  <sheetFormatPr defaultRowHeight="12.75" x14ac:dyDescent="0.2"/>
  <sheetData>
    <row r="1" spans="1:15" ht="15.75" x14ac:dyDescent="0.25">
      <c r="A1" s="59" t="s">
        <v>0</v>
      </c>
      <c r="B1" s="59"/>
      <c r="C1" s="59"/>
      <c r="D1" s="59"/>
      <c r="E1" s="59"/>
      <c r="F1" s="59"/>
      <c r="G1" s="59"/>
      <c r="H1" s="59"/>
    </row>
    <row r="2" spans="1:15" ht="15.75" x14ac:dyDescent="0.25">
      <c r="A2" s="19"/>
      <c r="B2" s="18"/>
      <c r="C2" s="60" t="s">
        <v>10</v>
      </c>
      <c r="D2" s="60"/>
      <c r="E2" s="60"/>
      <c r="F2" s="60"/>
      <c r="G2" s="60"/>
      <c r="H2" s="18"/>
    </row>
    <row r="3" spans="1:15" x14ac:dyDescent="0.2">
      <c r="A3" s="61" t="s">
        <v>11</v>
      </c>
      <c r="B3" s="61"/>
      <c r="C3" s="61"/>
      <c r="D3" s="61"/>
      <c r="E3" s="22" t="s">
        <v>12</v>
      </c>
      <c r="F3" s="23" t="s">
        <v>13</v>
      </c>
      <c r="G3" s="23" t="s">
        <v>14</v>
      </c>
      <c r="H3" s="23" t="s">
        <v>20</v>
      </c>
      <c r="I3" s="23" t="s">
        <v>23</v>
      </c>
      <c r="J3" s="23" t="s">
        <v>24</v>
      </c>
      <c r="K3" s="23" t="s">
        <v>25</v>
      </c>
      <c r="L3" s="23" t="s">
        <v>26</v>
      </c>
      <c r="M3" s="23" t="s">
        <v>27</v>
      </c>
      <c r="N3" s="23" t="s">
        <v>28</v>
      </c>
      <c r="O3" s="24" t="s">
        <v>15</v>
      </c>
    </row>
    <row r="4" spans="1:15" x14ac:dyDescent="0.2">
      <c r="A4" s="65" t="s">
        <v>30</v>
      </c>
      <c r="B4" s="65"/>
      <c r="C4" s="65"/>
      <c r="D4" s="65"/>
      <c r="E4" s="32">
        <v>0</v>
      </c>
      <c r="F4" s="32">
        <v>5</v>
      </c>
      <c r="G4" s="32">
        <v>10</v>
      </c>
      <c r="H4" s="32">
        <v>16</v>
      </c>
      <c r="I4" s="32">
        <v>0</v>
      </c>
      <c r="J4" s="32">
        <v>0</v>
      </c>
      <c r="K4" s="32">
        <v>0</v>
      </c>
      <c r="L4" s="32">
        <v>4</v>
      </c>
      <c r="M4" s="32">
        <v>5</v>
      </c>
      <c r="N4" s="32">
        <v>0</v>
      </c>
      <c r="O4" s="25">
        <f>SUM(E4:N4)</f>
        <v>40</v>
      </c>
    </row>
    <row r="5" spans="1:15" x14ac:dyDescent="0.2">
      <c r="A5" s="65" t="s">
        <v>31</v>
      </c>
      <c r="B5" s="65"/>
      <c r="C5" s="65"/>
      <c r="D5" s="65"/>
      <c r="E5" s="32">
        <v>0</v>
      </c>
      <c r="F5" s="32">
        <v>4</v>
      </c>
      <c r="G5" s="32">
        <v>6</v>
      </c>
      <c r="H5" s="32">
        <v>8</v>
      </c>
      <c r="I5" s="32">
        <v>0</v>
      </c>
      <c r="J5" s="32">
        <v>0</v>
      </c>
      <c r="K5" s="32">
        <v>0</v>
      </c>
      <c r="L5" s="32">
        <v>1</v>
      </c>
      <c r="M5" s="32">
        <v>3</v>
      </c>
      <c r="N5" s="32">
        <v>0</v>
      </c>
      <c r="O5" s="25">
        <f t="shared" ref="O5" si="0">SUM(E5:N5)</f>
        <v>22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C2" sqref="C2:G2"/>
    </sheetView>
  </sheetViews>
  <sheetFormatPr defaultRowHeight="12.75" x14ac:dyDescent="0.2"/>
  <cols>
    <col min="1" max="16384" width="9.140625" style="20"/>
  </cols>
  <sheetData>
    <row r="1" spans="1:15" ht="15.75" x14ac:dyDescent="0.25">
      <c r="A1" s="59" t="s">
        <v>0</v>
      </c>
      <c r="B1" s="59"/>
      <c r="C1" s="59"/>
      <c r="D1" s="59"/>
      <c r="E1" s="59"/>
      <c r="F1" s="59"/>
      <c r="G1" s="59"/>
      <c r="H1" s="59"/>
    </row>
    <row r="2" spans="1:15" ht="15.75" x14ac:dyDescent="0.25">
      <c r="A2" s="19"/>
      <c r="B2" s="18"/>
      <c r="C2" s="60" t="s">
        <v>29</v>
      </c>
      <c r="D2" s="60"/>
      <c r="E2" s="60"/>
      <c r="F2" s="60"/>
      <c r="G2" s="60"/>
      <c r="H2" s="18"/>
    </row>
    <row r="3" spans="1:15" x14ac:dyDescent="0.2">
      <c r="A3" s="61" t="s">
        <v>11</v>
      </c>
      <c r="B3" s="61"/>
      <c r="C3" s="61"/>
      <c r="D3" s="61"/>
      <c r="E3" s="22" t="s">
        <v>12</v>
      </c>
      <c r="F3" s="23" t="s">
        <v>13</v>
      </c>
      <c r="G3" s="23" t="s">
        <v>14</v>
      </c>
      <c r="H3" s="23" t="s">
        <v>20</v>
      </c>
      <c r="I3" s="23" t="s">
        <v>23</v>
      </c>
      <c r="J3" s="23" t="s">
        <v>24</v>
      </c>
      <c r="K3" s="23" t="s">
        <v>25</v>
      </c>
      <c r="L3" s="23" t="s">
        <v>26</v>
      </c>
      <c r="M3" s="23" t="s">
        <v>27</v>
      </c>
      <c r="N3" s="23" t="s">
        <v>28</v>
      </c>
      <c r="O3" s="24" t="s">
        <v>15</v>
      </c>
    </row>
    <row r="4" spans="1:15" x14ac:dyDescent="0.2">
      <c r="A4" s="65" t="s">
        <v>30</v>
      </c>
      <c r="B4" s="65"/>
      <c r="C4" s="65"/>
      <c r="D4" s="65"/>
      <c r="E4" s="33">
        <v>0</v>
      </c>
      <c r="F4" s="33">
        <v>5</v>
      </c>
      <c r="G4" s="33">
        <v>10</v>
      </c>
      <c r="H4" s="33">
        <v>20</v>
      </c>
      <c r="I4" s="33">
        <v>3</v>
      </c>
      <c r="J4" s="33">
        <v>3</v>
      </c>
      <c r="K4" s="33">
        <v>5</v>
      </c>
      <c r="L4" s="33">
        <v>4</v>
      </c>
      <c r="M4" s="33">
        <v>5</v>
      </c>
      <c r="N4" s="33">
        <v>15</v>
      </c>
      <c r="O4" s="25">
        <f>SUM(E4:N4)</f>
        <v>70</v>
      </c>
    </row>
    <row r="5" spans="1:15" x14ac:dyDescent="0.2">
      <c r="A5" s="65" t="s">
        <v>31</v>
      </c>
      <c r="B5" s="65"/>
      <c r="C5" s="65"/>
      <c r="D5" s="65"/>
      <c r="E5" s="33">
        <v>0</v>
      </c>
      <c r="F5" s="33">
        <v>5</v>
      </c>
      <c r="G5" s="33">
        <v>10</v>
      </c>
      <c r="H5" s="33">
        <v>16</v>
      </c>
      <c r="I5" s="33">
        <v>3</v>
      </c>
      <c r="J5" s="33">
        <v>3</v>
      </c>
      <c r="K5" s="33">
        <v>5</v>
      </c>
      <c r="L5" s="33">
        <v>3</v>
      </c>
      <c r="M5" s="33">
        <v>3</v>
      </c>
      <c r="N5" s="33">
        <v>9</v>
      </c>
      <c r="O5" s="25">
        <f t="shared" ref="O5" si="0">SUM(E5:N5)</f>
        <v>57</v>
      </c>
    </row>
  </sheetData>
  <mergeCells count="5">
    <mergeCell ref="A5:D5"/>
    <mergeCell ref="A4:D4"/>
    <mergeCell ref="A1:H1"/>
    <mergeCell ref="C2:G2"/>
    <mergeCell ref="A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"/>
  <sheetViews>
    <sheetView workbookViewId="0">
      <selection activeCell="H23" sqref="H23"/>
    </sheetView>
  </sheetViews>
  <sheetFormatPr defaultRowHeight="12.75" x14ac:dyDescent="0.2"/>
  <cols>
    <col min="9" max="9" width="8.28515625" bestFit="1" customWidth="1"/>
    <col min="15" max="15" width="18.85546875" bestFit="1" customWidth="1"/>
  </cols>
  <sheetData>
    <row r="1" spans="1:15" ht="15.75" x14ac:dyDescent="0.25">
      <c r="A1" s="59" t="s">
        <v>0</v>
      </c>
      <c r="B1" s="59"/>
      <c r="C1" s="59"/>
      <c r="D1" s="59"/>
      <c r="E1" s="59"/>
      <c r="F1" s="59"/>
      <c r="G1" s="59"/>
      <c r="H1" s="59"/>
    </row>
    <row r="2" spans="1:15" ht="15.75" x14ac:dyDescent="0.25">
      <c r="A2" s="13"/>
      <c r="B2" s="12"/>
      <c r="C2" s="60" t="s">
        <v>21</v>
      </c>
      <c r="D2" s="60"/>
      <c r="E2" s="60"/>
      <c r="F2" s="60"/>
      <c r="G2" s="60"/>
      <c r="H2" s="12"/>
    </row>
    <row r="3" spans="1:15" x14ac:dyDescent="0.2">
      <c r="A3" s="61" t="s">
        <v>11</v>
      </c>
      <c r="B3" s="61"/>
      <c r="C3" s="61"/>
      <c r="D3" s="61"/>
      <c r="E3" s="22" t="s">
        <v>12</v>
      </c>
      <c r="F3" s="23" t="s">
        <v>13</v>
      </c>
      <c r="G3" s="23" t="s">
        <v>14</v>
      </c>
      <c r="H3" s="23" t="s">
        <v>20</v>
      </c>
      <c r="I3" s="23" t="s">
        <v>23</v>
      </c>
      <c r="J3" s="23" t="s">
        <v>24</v>
      </c>
      <c r="K3" s="23" t="s">
        <v>25</v>
      </c>
      <c r="L3" s="23" t="s">
        <v>26</v>
      </c>
      <c r="M3" s="23" t="s">
        <v>27</v>
      </c>
      <c r="N3" s="23" t="s">
        <v>28</v>
      </c>
      <c r="O3" s="24" t="s">
        <v>22</v>
      </c>
    </row>
    <row r="4" spans="1:15" x14ac:dyDescent="0.2">
      <c r="A4" s="62" t="s">
        <v>30</v>
      </c>
      <c r="B4" s="62"/>
      <c r="C4" s="62"/>
      <c r="D4" s="62"/>
      <c r="E4" s="26">
        <v>25</v>
      </c>
      <c r="F4" s="26">
        <v>5</v>
      </c>
      <c r="G4" s="26">
        <v>10</v>
      </c>
      <c r="H4" s="26">
        <v>20</v>
      </c>
      <c r="I4" s="26">
        <v>5</v>
      </c>
      <c r="J4" s="26">
        <v>5</v>
      </c>
      <c r="K4" s="26">
        <v>5</v>
      </c>
      <c r="L4" s="26">
        <v>5</v>
      </c>
      <c r="M4" s="26">
        <v>5</v>
      </c>
      <c r="N4" s="26">
        <v>15</v>
      </c>
      <c r="O4" s="25">
        <f>SUM(F4:N4)</f>
        <v>75</v>
      </c>
    </row>
    <row r="5" spans="1:15" x14ac:dyDescent="0.2">
      <c r="A5" s="62" t="s">
        <v>31</v>
      </c>
      <c r="B5" s="62"/>
      <c r="C5" s="62"/>
      <c r="D5" s="62"/>
      <c r="E5" s="26">
        <v>15</v>
      </c>
      <c r="F5" s="26">
        <v>4</v>
      </c>
      <c r="G5" s="26">
        <v>8</v>
      </c>
      <c r="H5" s="26">
        <v>16</v>
      </c>
      <c r="I5" s="26">
        <v>4</v>
      </c>
      <c r="J5" s="26">
        <v>4</v>
      </c>
      <c r="K5" s="26">
        <v>4</v>
      </c>
      <c r="L5" s="26">
        <v>4</v>
      </c>
      <c r="M5" s="26">
        <v>3</v>
      </c>
      <c r="N5" s="26">
        <v>9</v>
      </c>
      <c r="O5" s="25">
        <f t="shared" ref="O5" si="0">SUM(F5:N5)</f>
        <v>56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B6" sqref="B6"/>
    </sheetView>
  </sheetViews>
  <sheetFormatPr defaultRowHeight="15" x14ac:dyDescent="0.2"/>
  <cols>
    <col min="1" max="1" width="42.5703125" style="1" customWidth="1"/>
    <col min="2" max="10" width="7.5703125" style="1" customWidth="1"/>
    <col min="11" max="11" width="10.42578125" style="1" bestFit="1" customWidth="1"/>
    <col min="12" max="12" width="7.5703125" style="1" customWidth="1"/>
    <col min="13" max="13" width="10.42578125" style="1" bestFit="1" customWidth="1"/>
    <col min="14" max="15" width="14.85546875" style="1" customWidth="1"/>
    <col min="16" max="16384" width="9.140625" style="1"/>
  </cols>
  <sheetData>
    <row r="1" spans="1:13" ht="15.75" x14ac:dyDescent="0.25">
      <c r="A1" s="66" t="s">
        <v>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6.25" customHeight="1" x14ac:dyDescent="0.2">
      <c r="A2" s="67" t="s">
        <v>32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15.75" thickBot="1" x14ac:dyDescent="0.25">
      <c r="J3" s="2"/>
      <c r="K3" s="2"/>
      <c r="L3" s="2"/>
      <c r="M3" s="2"/>
    </row>
    <row r="4" spans="1:13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29</v>
      </c>
      <c r="I4" s="11" t="s">
        <v>21</v>
      </c>
      <c r="J4" s="5" t="s">
        <v>2</v>
      </c>
      <c r="K4" s="6" t="s">
        <v>4</v>
      </c>
    </row>
    <row r="5" spans="1:13" ht="16.5" customHeight="1" x14ac:dyDescent="0.2">
      <c r="A5" s="8" t="str">
        <f>'8'!A4:D4</f>
        <v>Harman Professional</v>
      </c>
      <c r="B5" s="9">
        <f>'1'!O4</f>
        <v>57.7</v>
      </c>
      <c r="C5" s="9">
        <f>'2'!O4</f>
        <v>75</v>
      </c>
      <c r="D5" s="9">
        <f>'3'!O4</f>
        <v>70</v>
      </c>
      <c r="E5" s="34">
        <f>'4'!O4</f>
        <v>55.5</v>
      </c>
      <c r="F5" s="34">
        <f>'5'!O4</f>
        <v>71</v>
      </c>
      <c r="G5" s="34">
        <f>'6'!O4</f>
        <v>40</v>
      </c>
      <c r="H5" s="34">
        <f>'7'!O4</f>
        <v>70</v>
      </c>
      <c r="I5" s="9">
        <f>'8'!O4</f>
        <v>75</v>
      </c>
      <c r="J5" s="9">
        <f>AVERAGE(B5:I5)</f>
        <v>64.275000000000006</v>
      </c>
      <c r="K5" s="10">
        <f>RANK(J5,$J$5:$J$6,0)</f>
        <v>1</v>
      </c>
    </row>
    <row r="6" spans="1:13" ht="16.5" customHeight="1" x14ac:dyDescent="0.2">
      <c r="A6" s="8" t="str">
        <f>'8'!A5:D5</f>
        <v>TM Television</v>
      </c>
      <c r="B6" s="9">
        <f>'1'!O5</f>
        <v>29.6</v>
      </c>
      <c r="C6" s="9">
        <f>'2'!O5</f>
        <v>69.2</v>
      </c>
      <c r="D6" s="9">
        <f>'3'!O5</f>
        <v>45</v>
      </c>
      <c r="E6" s="34">
        <f>'4'!O5</f>
        <v>38</v>
      </c>
      <c r="F6" s="34">
        <f>'5'!O5</f>
        <v>46</v>
      </c>
      <c r="G6" s="34">
        <f>'6'!O5</f>
        <v>22</v>
      </c>
      <c r="H6" s="34">
        <f>'7'!O5</f>
        <v>57</v>
      </c>
      <c r="I6" s="9">
        <f>'8'!O5</f>
        <v>56</v>
      </c>
      <c r="J6" s="9">
        <f t="shared" ref="J6" si="0">AVERAGE(B6:I6)</f>
        <v>45.35</v>
      </c>
      <c r="K6" s="10">
        <f>RANK(J6,$J$5:$J$6,0)</f>
        <v>2</v>
      </c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2017-07-06T18:23:32Z</dcterms:modified>
</cp:coreProperties>
</file>