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tabRatio="810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Q17" i="12" l="1"/>
  <c r="N17" i="12"/>
  <c r="R17" i="12" s="1"/>
  <c r="K17" i="12"/>
  <c r="H17" i="12"/>
  <c r="E17" i="12"/>
  <c r="B17" i="12"/>
  <c r="Q16" i="12"/>
  <c r="N16" i="12"/>
  <c r="R16" i="12" s="1"/>
  <c r="K16" i="12"/>
  <c r="H16" i="12"/>
  <c r="E16" i="12"/>
  <c r="B16" i="12"/>
  <c r="Q15" i="12"/>
  <c r="N15" i="12"/>
  <c r="R15" i="12" s="1"/>
  <c r="K15" i="12"/>
  <c r="H15" i="12"/>
  <c r="E15" i="12"/>
  <c r="B15" i="12"/>
  <c r="R14" i="12"/>
  <c r="Q14" i="12"/>
  <c r="N14" i="12"/>
  <c r="K14" i="12"/>
  <c r="H14" i="12"/>
  <c r="E14" i="12"/>
  <c r="B14" i="12"/>
  <c r="Q13" i="12"/>
  <c r="R13" i="12" s="1"/>
  <c r="N13" i="12"/>
  <c r="K13" i="12"/>
  <c r="H13" i="12"/>
  <c r="E13" i="12"/>
  <c r="B13" i="12"/>
  <c r="Q12" i="12"/>
  <c r="N12" i="12"/>
  <c r="R12" i="12" s="1"/>
  <c r="K12" i="12"/>
  <c r="H12" i="12"/>
  <c r="E12" i="12"/>
  <c r="B12" i="12"/>
  <c r="Q11" i="12"/>
  <c r="N11" i="12"/>
  <c r="R11" i="12" s="1"/>
  <c r="K11" i="12"/>
  <c r="H11" i="12"/>
  <c r="E11" i="12"/>
  <c r="B11" i="12"/>
  <c r="Q10" i="12"/>
  <c r="N10" i="12"/>
  <c r="R10" i="12" s="1"/>
  <c r="K10" i="12"/>
  <c r="H10" i="12"/>
  <c r="E10" i="12"/>
  <c r="B10" i="12"/>
  <c r="Q9" i="12"/>
  <c r="N9" i="12"/>
  <c r="R9" i="12" s="1"/>
  <c r="K9" i="12"/>
  <c r="H9" i="12"/>
  <c r="E9" i="12"/>
  <c r="B9" i="12"/>
  <c r="Q8" i="12"/>
  <c r="N8" i="12"/>
  <c r="R8" i="12" s="1"/>
  <c r="K8" i="12"/>
  <c r="H8" i="12"/>
  <c r="E8" i="12"/>
  <c r="B8" i="12"/>
  <c r="E1" i="12"/>
  <c r="L6" i="7" l="1"/>
  <c r="L7" i="7"/>
  <c r="L8" i="7"/>
  <c r="L9" i="7"/>
  <c r="L10" i="7"/>
  <c r="L11" i="7"/>
  <c r="L12" i="7"/>
  <c r="L13" i="7"/>
  <c r="L14" i="7"/>
  <c r="L5" i="7"/>
  <c r="A6" i="7"/>
  <c r="B6" i="7"/>
  <c r="C6" i="7"/>
  <c r="D6" i="7"/>
  <c r="E6" i="7"/>
  <c r="F6" i="7"/>
  <c r="G6" i="7"/>
  <c r="H6" i="7"/>
  <c r="J6" i="7"/>
  <c r="A7" i="7"/>
  <c r="B7" i="7"/>
  <c r="C7" i="7"/>
  <c r="D7" i="7"/>
  <c r="E7" i="7"/>
  <c r="F7" i="7"/>
  <c r="G7" i="7"/>
  <c r="H7" i="7"/>
  <c r="J7" i="7"/>
  <c r="A8" i="7"/>
  <c r="B8" i="7"/>
  <c r="C8" i="7"/>
  <c r="D8" i="7"/>
  <c r="E8" i="7"/>
  <c r="F8" i="7"/>
  <c r="G8" i="7"/>
  <c r="H8" i="7"/>
  <c r="J8" i="7"/>
  <c r="A9" i="7"/>
  <c r="B9" i="7"/>
  <c r="C9" i="7"/>
  <c r="D9" i="7"/>
  <c r="E9" i="7"/>
  <c r="F9" i="7"/>
  <c r="G9" i="7"/>
  <c r="H9" i="7"/>
  <c r="J9" i="7"/>
  <c r="A10" i="7"/>
  <c r="B10" i="7"/>
  <c r="I10" i="7" s="1"/>
  <c r="K10" i="7" s="1"/>
  <c r="C10" i="7"/>
  <c r="D10" i="7"/>
  <c r="E10" i="7"/>
  <c r="F10" i="7"/>
  <c r="G10" i="7"/>
  <c r="H10" i="7"/>
  <c r="J10" i="7"/>
  <c r="A11" i="7"/>
  <c r="B11" i="7"/>
  <c r="C11" i="7"/>
  <c r="D11" i="7"/>
  <c r="E11" i="7"/>
  <c r="F11" i="7"/>
  <c r="G11" i="7"/>
  <c r="H11" i="7"/>
  <c r="J11" i="7"/>
  <c r="A12" i="7"/>
  <c r="B12" i="7"/>
  <c r="C12" i="7"/>
  <c r="D12" i="7"/>
  <c r="E12" i="7"/>
  <c r="F12" i="7"/>
  <c r="G12" i="7"/>
  <c r="H12" i="7"/>
  <c r="J12" i="7"/>
  <c r="A13" i="7"/>
  <c r="B13" i="7"/>
  <c r="C13" i="7"/>
  <c r="D13" i="7"/>
  <c r="E13" i="7"/>
  <c r="F13" i="7"/>
  <c r="G13" i="7"/>
  <c r="H13" i="7"/>
  <c r="J13" i="7"/>
  <c r="A14" i="7"/>
  <c r="B14" i="7"/>
  <c r="C14" i="7"/>
  <c r="D14" i="7"/>
  <c r="E14" i="7"/>
  <c r="F14" i="7"/>
  <c r="G14" i="7"/>
  <c r="H14" i="7"/>
  <c r="J14" i="7"/>
  <c r="D6" i="6"/>
  <c r="D7" i="6"/>
  <c r="D8" i="6"/>
  <c r="D9" i="6"/>
  <c r="D10" i="6"/>
  <c r="D11" i="6"/>
  <c r="D12" i="6"/>
  <c r="D13" i="6"/>
  <c r="D14" i="6"/>
  <c r="D5" i="6"/>
  <c r="A6" i="6"/>
  <c r="B6" i="6"/>
  <c r="C6" i="6"/>
  <c r="A7" i="6"/>
  <c r="B7" i="6"/>
  <c r="C7" i="6" s="1"/>
  <c r="A8" i="6"/>
  <c r="B8" i="6"/>
  <c r="C8" i="6"/>
  <c r="A9" i="6"/>
  <c r="B9" i="6"/>
  <c r="C9" i="6" s="1"/>
  <c r="A10" i="6"/>
  <c r="B10" i="6"/>
  <c r="C10" i="6"/>
  <c r="A11" i="6"/>
  <c r="B11" i="6"/>
  <c r="C11" i="6" s="1"/>
  <c r="A12" i="6"/>
  <c r="B12" i="6"/>
  <c r="C12" i="6"/>
  <c r="A13" i="6"/>
  <c r="B13" i="6"/>
  <c r="C13" i="6" s="1"/>
  <c r="A14" i="6"/>
  <c r="B14" i="6"/>
  <c r="C14" i="6" s="1"/>
  <c r="J6" i="1"/>
  <c r="J7" i="1"/>
  <c r="J8" i="1"/>
  <c r="J9" i="1"/>
  <c r="J10" i="1"/>
  <c r="J11" i="1"/>
  <c r="J12" i="1"/>
  <c r="J13" i="1"/>
  <c r="J14" i="1"/>
  <c r="J5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J5" i="11"/>
  <c r="J6" i="11"/>
  <c r="J7" i="11"/>
  <c r="J8" i="11"/>
  <c r="J9" i="11"/>
  <c r="J10" i="11"/>
  <c r="J11" i="11"/>
  <c r="J12" i="11"/>
  <c r="J13" i="11"/>
  <c r="J4" i="11"/>
  <c r="J5" i="10"/>
  <c r="J6" i="10"/>
  <c r="J7" i="10"/>
  <c r="J8" i="10"/>
  <c r="J9" i="10"/>
  <c r="J10" i="10"/>
  <c r="J11" i="10"/>
  <c r="J12" i="10"/>
  <c r="J13" i="10"/>
  <c r="J4" i="10"/>
  <c r="J5" i="9"/>
  <c r="J6" i="9"/>
  <c r="J7" i="9"/>
  <c r="J8" i="9"/>
  <c r="J9" i="9"/>
  <c r="J10" i="9"/>
  <c r="J11" i="9"/>
  <c r="J12" i="9"/>
  <c r="J13" i="9"/>
  <c r="J4" i="9"/>
  <c r="J5" i="5"/>
  <c r="J6" i="5"/>
  <c r="J7" i="5"/>
  <c r="J8" i="5"/>
  <c r="J9" i="5"/>
  <c r="J10" i="5"/>
  <c r="J11" i="5"/>
  <c r="J12" i="5"/>
  <c r="J13" i="5"/>
  <c r="J4" i="5"/>
  <c r="J7" i="4"/>
  <c r="J8" i="4"/>
  <c r="J9" i="4"/>
  <c r="J10" i="4"/>
  <c r="J11" i="4"/>
  <c r="J12" i="4"/>
  <c r="J13" i="4"/>
  <c r="J5" i="4"/>
  <c r="J6" i="4"/>
  <c r="J4" i="4"/>
  <c r="J7" i="3"/>
  <c r="J8" i="3"/>
  <c r="J9" i="3"/>
  <c r="J10" i="3"/>
  <c r="J11" i="3"/>
  <c r="J12" i="3"/>
  <c r="J13" i="3"/>
  <c r="J5" i="3"/>
  <c r="J6" i="3"/>
  <c r="J4" i="3"/>
  <c r="J7" i="2"/>
  <c r="J8" i="2"/>
  <c r="J9" i="2"/>
  <c r="J10" i="2"/>
  <c r="J11" i="2"/>
  <c r="J12" i="2"/>
  <c r="J13" i="2"/>
  <c r="J5" i="2"/>
  <c r="J6" i="2"/>
  <c r="J4" i="2"/>
  <c r="I9" i="7" l="1"/>
  <c r="K9" i="7" s="1"/>
  <c r="I12" i="7"/>
  <c r="K12" i="7" s="1"/>
  <c r="I7" i="7"/>
  <c r="K7" i="7" s="1"/>
  <c r="I8" i="7"/>
  <c r="K8" i="7" s="1"/>
  <c r="I11" i="7"/>
  <c r="K11" i="7" s="1"/>
  <c r="I13" i="7"/>
  <c r="K13" i="7" s="1"/>
  <c r="I14" i="7"/>
  <c r="K14" i="7" s="1"/>
  <c r="I6" i="7"/>
  <c r="K6" i="7" s="1"/>
  <c r="I14" i="1"/>
  <c r="I10" i="1"/>
  <c r="I8" i="1"/>
  <c r="I13" i="1"/>
  <c r="I9" i="1"/>
  <c r="I12" i="1"/>
  <c r="I11" i="1"/>
  <c r="A2" i="7"/>
  <c r="A2" i="6"/>
  <c r="B5" i="6" l="1"/>
  <c r="H4" i="7" l="1"/>
  <c r="C4" i="7"/>
  <c r="D4" i="7"/>
  <c r="E4" i="7"/>
  <c r="F4" i="7"/>
  <c r="G4" i="7"/>
  <c r="B4" i="7"/>
  <c r="G6" i="1" l="1"/>
  <c r="G7" i="1"/>
  <c r="G5" i="1"/>
  <c r="G5" i="7" s="1"/>
  <c r="F6" i="1" l="1"/>
  <c r="F7" i="1"/>
  <c r="F5" i="1"/>
  <c r="F5" i="7" s="1"/>
  <c r="E6" i="1" l="1"/>
  <c r="E7" i="1"/>
  <c r="E5" i="1"/>
  <c r="E5" i="7" s="1"/>
  <c r="C5" i="6" l="1"/>
  <c r="A5" i="7"/>
  <c r="A5" i="6"/>
  <c r="J5" i="7" l="1"/>
  <c r="H6" i="1" l="1"/>
  <c r="H7" i="1"/>
  <c r="H5" i="1"/>
  <c r="H5" i="7" s="1"/>
  <c r="D6" i="1"/>
  <c r="D7" i="1"/>
  <c r="D5" i="1"/>
  <c r="D5" i="7" s="1"/>
  <c r="C6" i="1"/>
  <c r="C7" i="1"/>
  <c r="C5" i="1"/>
  <c r="C5" i="7" s="1"/>
  <c r="B6" i="1"/>
  <c r="B7" i="1"/>
  <c r="B5" i="1"/>
  <c r="B5" i="7" s="1"/>
  <c r="A6" i="1"/>
  <c r="A7" i="1"/>
  <c r="A5" i="1"/>
  <c r="I5" i="7" l="1"/>
  <c r="K5" i="7" s="1"/>
  <c r="I5" i="1"/>
  <c r="I7" i="1"/>
  <c r="I6" i="1"/>
</calcChain>
</file>

<file path=xl/sharedStrings.xml><?xml version="1.0" encoding="utf-8"?>
<sst xmlns="http://schemas.openxmlformats.org/spreadsheetml/2006/main" count="195" uniqueCount="57">
  <si>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</si>
  <si>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</si>
  <si>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</si>
  <si>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</si>
  <si>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</si>
  <si>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</si>
  <si>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</si>
  <si>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</si>
  <si>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</si>
  <si>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</si>
  <si>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</si>
  <si>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</si>
  <si>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</si>
  <si>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</si>
  <si>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</si>
  <si>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</si>
  <si>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</si>
  <si>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</si>
  <si>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</si>
  <si>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</si>
  <si>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</si>
  <si>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</si>
  <si>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 xml:space="preserve">RFP730-17017 HPM Fiber Optic Network Install </t>
  </si>
  <si>
    <t>Criteria 5</t>
  </si>
  <si>
    <t>Crystal Communications</t>
  </si>
  <si>
    <t>DataVox</t>
  </si>
  <si>
    <t>Hairel Enterprises</t>
  </si>
  <si>
    <t>MCA Communications</t>
  </si>
  <si>
    <t>NETSYNC Network Solutions</t>
  </si>
  <si>
    <t>Network Cabling Services</t>
  </si>
  <si>
    <t>Onesource Building Technologies</t>
  </si>
  <si>
    <t>P &amp; C  Communications</t>
  </si>
  <si>
    <t>Trace, LLC</t>
  </si>
  <si>
    <t>Walkercom Balanced Solutions</t>
  </si>
  <si>
    <t>RESPONDENT EVALUATION MATRIX</t>
  </si>
  <si>
    <t>Evaluator Name:</t>
  </si>
  <si>
    <t>Name</t>
  </si>
  <si>
    <t xml:space="preserve">Criteria 1 </t>
  </si>
  <si>
    <t>Reputation of the vendor and of the vendor’s goods or services</t>
  </si>
  <si>
    <t>Quality of the vendor’s goods or services</t>
  </si>
  <si>
    <t>Extent to which the goods or services meet HOM’s needs</t>
  </si>
  <si>
    <t xml:space="preserve">Any other relevant factor that a private business entity would consider in selecting a vendor:  
Continuing support for product once purchased 
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</si>
  <si>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</si>
  <si>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</si>
  <si>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</si>
  <si>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</si>
  <si>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</si>
  <si>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</si>
  <si>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</si>
  <si>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</si>
  <si>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</si>
  <si>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</si>
  <si>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</si>
  <si>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</si>
  <si>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</si>
  <si>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</si>
  <si>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List purchase price
</t>
    </r>
    <r>
      <rPr>
        <b/>
        <sz val="10"/>
        <color rgb="FFFF0000"/>
        <rFont val="Calibri"/>
        <family val="2"/>
        <scheme val="minor"/>
      </rPr>
      <t xml:space="preserve">
**DO NOT EVALUATE COST.  ONLY Evaluator 7 WILL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</si>
</sst>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15" fillId="4" borderId="7" applyNumberFormat="0" applyFont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0" borderId="16" xfId="47" applyFont="1" applyBorder="1" applyAlignment="1">
      <alignment horizontal="center"/>
    </xf>
    <xf numFmtId="0" fontId="0" fillId="3" borderId="0" xfId="0" applyFill="1"/>
    <xf numFmtId="0" fontId="16" fillId="3" borderId="16" xfId="47" applyFont="1" applyFill="1" applyBorder="1" applyAlignment="1">
      <alignment horizontal="center"/>
    </xf>
    <xf numFmtId="0" fontId="16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3" borderId="0" xfId="0" applyFill="1"/>
    <xf numFmtId="0" fontId="16" fillId="0" borderId="16" xfId="47" applyFont="1" applyBorder="1" applyAlignment="1">
      <alignment horizontal="center"/>
    </xf>
    <xf numFmtId="0" fontId="36" fillId="0" borderId="16" xfId="47" applyFont="1" applyBorder="1" applyAlignment="1">
      <alignment horizontal="center"/>
    </xf>
    <xf numFmtId="0" fontId="0" fillId="0" borderId="0" xfId="0"/>
    <xf numFmtId="0" fontId="35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16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39" fillId="0" borderId="0" xfId="0" applyFont="1"/>
    <xf numFmtId="0" fontId="0" fillId="0" borderId="0" xfId="0"/>
    <xf numFmtId="0" fontId="0" fillId="0" borderId="0" xfId="0" applyBorder="1"/>
    <xf numFmtId="0" fontId="39" fillId="0" borderId="0" xfId="0" applyFont="1"/>
    <xf numFmtId="0" fontId="39" fillId="0" borderId="0" xfId="0" applyFont="1"/>
    <xf numFmtId="0" fontId="0" fillId="0" borderId="0" xfId="0"/>
    <xf numFmtId="0" fontId="0" fillId="0" borderId="0" xfId="0" applyBorder="1"/>
    <xf numFmtId="0" fontId="39" fillId="0" borderId="0" xfId="0" applyFont="1"/>
    <xf numFmtId="0" fontId="0" fillId="0" borderId="0" xfId="0"/>
    <xf numFmtId="0" fontId="0" fillId="0" borderId="0" xfId="0" applyBorder="1"/>
    <xf numFmtId="0" fontId="39" fillId="0" borderId="0" xfId="0" applyFont="1"/>
    <xf numFmtId="0" fontId="0" fillId="0" borderId="0" xfId="0"/>
    <xf numFmtId="0" fontId="0" fillId="0" borderId="0" xfId="0" applyBorder="1"/>
    <xf numFmtId="0" fontId="39" fillId="0" borderId="0" xfId="0" applyFont="1"/>
    <xf numFmtId="0" fontId="39" fillId="0" borderId="0" xfId="0" applyFont="1"/>
    <xf numFmtId="0" fontId="13" fillId="26" borderId="6" xfId="0" applyFont="1" applyFill="1" applyBorder="1" applyAlignment="1">
      <alignment horizontal="center"/>
    </xf>
    <xf numFmtId="0" fontId="12" fillId="0" borderId="0" xfId="0" applyFont="1" applyAlignment="1"/>
    <xf numFmtId="0" fontId="40" fillId="0" borderId="0" xfId="0" applyFont="1"/>
    <xf numFmtId="0" fontId="41" fillId="0" borderId="0" xfId="0" applyFont="1"/>
    <xf numFmtId="0" fontId="42" fillId="0" borderId="0" xfId="99" applyFont="1"/>
    <xf numFmtId="0" fontId="44" fillId="3" borderId="21" xfId="99" applyFont="1" applyFill="1" applyBorder="1" applyAlignment="1">
      <alignment horizontal="center" vertical="center"/>
    </xf>
    <xf numFmtId="0" fontId="44" fillId="0" borderId="0" xfId="99" applyFont="1" applyAlignment="1">
      <alignment horizontal="center"/>
    </xf>
    <xf numFmtId="0" fontId="38" fillId="27" borderId="22" xfId="99" applyFont="1" applyFill="1" applyBorder="1" applyAlignment="1">
      <alignment horizontal="center"/>
    </xf>
    <xf numFmtId="0" fontId="38" fillId="0" borderId="23" xfId="99" applyFont="1" applyFill="1" applyBorder="1" applyAlignment="1">
      <alignment horizontal="center"/>
    </xf>
    <xf numFmtId="0" fontId="38" fillId="28" borderId="24" xfId="99" applyFont="1" applyFill="1" applyBorder="1" applyAlignment="1">
      <alignment horizontal="center"/>
    </xf>
    <xf numFmtId="0" fontId="44" fillId="27" borderId="22" xfId="99" applyFont="1" applyFill="1" applyBorder="1" applyAlignment="1">
      <alignment horizontal="center"/>
    </xf>
    <xf numFmtId="0" fontId="44" fillId="0" borderId="23" xfId="99" applyFont="1" applyFill="1" applyBorder="1" applyAlignment="1">
      <alignment horizontal="center"/>
    </xf>
    <xf numFmtId="0" fontId="44" fillId="28" borderId="24" xfId="99" applyFont="1" applyFill="1" applyBorder="1" applyAlignment="1">
      <alignment horizontal="center"/>
    </xf>
    <xf numFmtId="0" fontId="42" fillId="0" borderId="25" xfId="99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9" fillId="27" borderId="27" xfId="99" applyFont="1" applyFill="1" applyBorder="1" applyAlignment="1">
      <alignment horizontal="center"/>
    </xf>
    <xf numFmtId="0" fontId="39" fillId="0" borderId="28" xfId="99" applyFont="1" applyFill="1" applyBorder="1" applyAlignment="1">
      <alignment horizontal="center"/>
    </xf>
    <xf numFmtId="0" fontId="39" fillId="28" borderId="6" xfId="99" applyFont="1" applyFill="1" applyBorder="1" applyAlignment="1">
      <alignment horizontal="center"/>
    </xf>
    <xf numFmtId="0" fontId="42" fillId="27" borderId="27" xfId="99" applyFont="1" applyFill="1" applyBorder="1" applyAlignment="1">
      <alignment horizontal="center"/>
    </xf>
    <xf numFmtId="0" fontId="42" fillId="0" borderId="28" xfId="99" applyFont="1" applyFill="1" applyBorder="1" applyAlignment="1">
      <alignment horizontal="center"/>
    </xf>
    <xf numFmtId="0" fontId="42" fillId="28" borderId="6" xfId="99" applyFont="1" applyFill="1" applyBorder="1" applyAlignment="1">
      <alignment horizontal="center"/>
    </xf>
    <xf numFmtId="0" fontId="42" fillId="3" borderId="25" xfId="99" applyFont="1" applyFill="1" applyBorder="1" applyAlignment="1">
      <alignment horizontal="center"/>
    </xf>
    <xf numFmtId="0" fontId="14" fillId="0" borderId="0" xfId="0" applyFont="1"/>
    <xf numFmtId="0" fontId="38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6" fillId="0" borderId="16" xfId="47" applyFont="1" applyBorder="1" applyAlignment="1">
      <alignment horizontal="center"/>
    </xf>
    <xf numFmtId="0" fontId="16" fillId="0" borderId="16" xfId="91" applyFont="1" applyBorder="1" applyAlignment="1">
      <alignment horizontal="center"/>
    </xf>
    <xf numFmtId="0" fontId="16" fillId="0" borderId="16" xfId="92" applyFont="1" applyBorder="1" applyAlignment="1">
      <alignment horizontal="center"/>
    </xf>
    <xf numFmtId="0" fontId="16" fillId="0" borderId="16" xfId="93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45" fillId="0" borderId="0" xfId="0" applyFont="1" applyAlignment="1">
      <alignment horizontal="center" vertical="top" wrapText="1"/>
    </xf>
    <xf numFmtId="0" fontId="45" fillId="0" borderId="29" xfId="0" applyFont="1" applyBorder="1" applyAlignment="1">
      <alignment horizontal="center" vertical="top" wrapText="1"/>
    </xf>
    <xf numFmtId="0" fontId="45" fillId="2" borderId="30" xfId="0" applyFont="1" applyFill="1" applyBorder="1" applyAlignment="1">
      <alignment horizontal="center"/>
    </xf>
    <xf numFmtId="0" fontId="45" fillId="2" borderId="31" xfId="0" applyFont="1" applyFill="1" applyBorder="1" applyAlignment="1">
      <alignment horizontal="center"/>
    </xf>
    <xf numFmtId="0" fontId="45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center"/>
    </xf>
    <xf numFmtId="0" fontId="38" fillId="0" borderId="18" xfId="99" applyFont="1" applyFill="1" applyBorder="1" applyAlignment="1">
      <alignment horizontal="left" vertical="center" wrapText="1"/>
    </xf>
    <xf numFmtId="0" fontId="38" fillId="0" borderId="19" xfId="99" applyFont="1" applyFill="1" applyBorder="1" applyAlignment="1">
      <alignment horizontal="left" vertical="center" wrapText="1"/>
    </xf>
    <xf numFmtId="0" fontId="38" fillId="0" borderId="20" xfId="99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40" fillId="26" borderId="0" xfId="0" applyFont="1" applyFill="1" applyBorder="1" applyAlignment="1">
      <alignment horizontal="center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7017%20HPM%20Fiber%20Optic%20Network%20Inst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RFP730-17017 HPM Fiber Optic Network Install </v>
          </cell>
        </row>
      </sheetData>
      <sheetData sheetId="1">
        <row r="4">
          <cell r="A4" t="str">
            <v>Crystal Communications</v>
          </cell>
        </row>
        <row r="5">
          <cell r="A5" t="str">
            <v>DataVox</v>
          </cell>
        </row>
        <row r="6">
          <cell r="A6" t="str">
            <v>Hairel Enterprises</v>
          </cell>
        </row>
        <row r="7">
          <cell r="A7" t="str">
            <v>MCA Communications</v>
          </cell>
        </row>
        <row r="8">
          <cell r="A8" t="str">
            <v>NETSYNC Network Solutions</v>
          </cell>
        </row>
        <row r="9">
          <cell r="A9" t="str">
            <v>Network Cabling Services</v>
          </cell>
        </row>
        <row r="10">
          <cell r="A10" t="str">
            <v>Onesource Building Technologies</v>
          </cell>
        </row>
        <row r="11">
          <cell r="A11" t="str">
            <v>P &amp; C  Communications</v>
          </cell>
        </row>
        <row r="12">
          <cell r="A12" t="str">
            <v>Trace, LLC</v>
          </cell>
        </row>
        <row r="13">
          <cell r="A13" t="str">
            <v>Walkercom Balanced Solutions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G28" sqref="G28"/>
    </sheetView>
  </sheetViews>
  <sheetFormatPr defaultRowHeight="12.75" x14ac:dyDescent="0.2"/>
  <cols>
    <col min="9" max="9" width="9.140625" style="32"/>
  </cols>
  <sheetData>
    <row r="1" spans="1:13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ht="15.75" x14ac:dyDescent="0.25">
      <c r="A2" s="14"/>
      <c r="B2" s="13"/>
      <c r="C2" s="78" t="s">
        <v>5</v>
      </c>
      <c r="D2" s="78"/>
      <c r="E2" s="78"/>
      <c r="F2" s="78"/>
      <c r="G2" s="78"/>
      <c r="H2" s="13"/>
      <c r="I2" s="26"/>
      <c r="J2" s="12"/>
    </row>
    <row r="3" spans="1:13" ht="15" x14ac:dyDescent="0.25">
      <c r="A3" s="79" t="s">
        <v>12</v>
      </c>
      <c r="B3" s="79"/>
      <c r="C3" s="79"/>
      <c r="D3" s="79"/>
      <c r="E3" s="15" t="s">
        <v>13</v>
      </c>
      <c r="F3" s="18" t="s">
        <v>14</v>
      </c>
      <c r="G3" s="18" t="s">
        <v>15</v>
      </c>
      <c r="H3" s="30" t="s">
        <v>16</v>
      </c>
      <c r="I3" s="35" t="s">
        <v>23</v>
      </c>
      <c r="J3" s="17" t="s">
        <v>17</v>
      </c>
    </row>
    <row r="4" spans="1:13" x14ac:dyDescent="0.2">
      <c r="A4" s="76" t="s">
        <v>24</v>
      </c>
      <c r="B4" s="76"/>
      <c r="C4" s="76"/>
      <c r="D4" s="76"/>
      <c r="E4" s="38">
        <v>0</v>
      </c>
      <c r="F4" s="38">
        <v>18</v>
      </c>
      <c r="G4" s="38">
        <v>16</v>
      </c>
      <c r="H4" s="38">
        <v>9.1999999999999993</v>
      </c>
      <c r="I4" s="38">
        <v>21</v>
      </c>
      <c r="J4" s="16">
        <f>SUM(E4:I4)</f>
        <v>64.2</v>
      </c>
    </row>
    <row r="5" spans="1:13" x14ac:dyDescent="0.2">
      <c r="A5" s="76" t="s">
        <v>25</v>
      </c>
      <c r="B5" s="76"/>
      <c r="C5" s="76"/>
      <c r="D5" s="76"/>
      <c r="E5" s="38">
        <v>0</v>
      </c>
      <c r="F5" s="38">
        <v>16</v>
      </c>
      <c r="G5" s="38">
        <v>16</v>
      </c>
      <c r="H5" s="38">
        <v>8</v>
      </c>
      <c r="I5" s="38">
        <v>15</v>
      </c>
      <c r="J5" s="29">
        <f t="shared" ref="J5:J13" si="0">SUM(E5:I5)</f>
        <v>55</v>
      </c>
      <c r="M5" s="28"/>
    </row>
    <row r="6" spans="1:13" x14ac:dyDescent="0.2">
      <c r="A6" s="76" t="s">
        <v>26</v>
      </c>
      <c r="B6" s="76"/>
      <c r="C6" s="76"/>
      <c r="D6" s="76"/>
      <c r="E6" s="38">
        <v>0</v>
      </c>
      <c r="F6" s="38">
        <v>16.8</v>
      </c>
      <c r="G6" s="38">
        <v>16</v>
      </c>
      <c r="H6" s="38">
        <v>8.4</v>
      </c>
      <c r="I6" s="38">
        <v>15</v>
      </c>
      <c r="J6" s="29">
        <f t="shared" si="0"/>
        <v>56.199999999999996</v>
      </c>
      <c r="M6" s="28"/>
    </row>
    <row r="7" spans="1:13" x14ac:dyDescent="0.2">
      <c r="A7" s="76" t="s">
        <v>27</v>
      </c>
      <c r="B7" s="76"/>
      <c r="C7" s="76"/>
      <c r="D7" s="76"/>
      <c r="E7" s="38">
        <v>0</v>
      </c>
      <c r="F7" s="38">
        <v>12</v>
      </c>
      <c r="G7" s="38">
        <v>12</v>
      </c>
      <c r="H7" s="38">
        <v>6</v>
      </c>
      <c r="I7" s="38">
        <v>10</v>
      </c>
      <c r="J7" s="29">
        <f t="shared" si="0"/>
        <v>40</v>
      </c>
    </row>
    <row r="8" spans="1:13" x14ac:dyDescent="0.2">
      <c r="A8" s="76" t="s">
        <v>28</v>
      </c>
      <c r="B8" s="76"/>
      <c r="C8" s="76"/>
      <c r="D8" s="76"/>
      <c r="E8" s="38">
        <v>0</v>
      </c>
      <c r="F8" s="38">
        <v>16.8</v>
      </c>
      <c r="G8" s="38">
        <v>16</v>
      </c>
      <c r="H8" s="38">
        <v>8</v>
      </c>
      <c r="I8" s="38">
        <v>15</v>
      </c>
      <c r="J8" s="29">
        <f t="shared" si="0"/>
        <v>55.8</v>
      </c>
    </row>
    <row r="9" spans="1:13" x14ac:dyDescent="0.2">
      <c r="A9" s="76" t="s">
        <v>29</v>
      </c>
      <c r="B9" s="76"/>
      <c r="C9" s="76"/>
      <c r="D9" s="76"/>
      <c r="E9" s="38">
        <v>0</v>
      </c>
      <c r="F9" s="38">
        <v>19.2</v>
      </c>
      <c r="G9" s="38">
        <v>18</v>
      </c>
      <c r="H9" s="38">
        <v>9.6</v>
      </c>
      <c r="I9" s="38">
        <v>22.5</v>
      </c>
      <c r="J9" s="29">
        <f t="shared" si="0"/>
        <v>69.300000000000011</v>
      </c>
    </row>
    <row r="10" spans="1:13" x14ac:dyDescent="0.2">
      <c r="A10" s="76" t="s">
        <v>30</v>
      </c>
      <c r="B10" s="76"/>
      <c r="C10" s="76"/>
      <c r="D10" s="76"/>
      <c r="E10" s="38">
        <v>0</v>
      </c>
      <c r="F10" s="38">
        <v>12</v>
      </c>
      <c r="G10" s="38">
        <v>12</v>
      </c>
      <c r="H10" s="38">
        <v>5</v>
      </c>
      <c r="I10" s="38">
        <v>10</v>
      </c>
      <c r="J10" s="29">
        <f t="shared" si="0"/>
        <v>39</v>
      </c>
    </row>
    <row r="11" spans="1:13" x14ac:dyDescent="0.2">
      <c r="A11" s="76" t="s">
        <v>31</v>
      </c>
      <c r="B11" s="76"/>
      <c r="C11" s="76"/>
      <c r="D11" s="76"/>
      <c r="E11" s="38">
        <v>0</v>
      </c>
      <c r="F11" s="38">
        <v>12</v>
      </c>
      <c r="G11" s="38">
        <v>12</v>
      </c>
      <c r="H11" s="38">
        <v>7</v>
      </c>
      <c r="I11" s="38">
        <v>10</v>
      </c>
      <c r="J11" s="29">
        <f t="shared" si="0"/>
        <v>41</v>
      </c>
    </row>
    <row r="12" spans="1:13" x14ac:dyDescent="0.2">
      <c r="A12" s="76" t="s">
        <v>32</v>
      </c>
      <c r="B12" s="76"/>
      <c r="C12" s="76"/>
      <c r="D12" s="76"/>
      <c r="E12" s="38">
        <v>0</v>
      </c>
      <c r="F12" s="38">
        <v>10</v>
      </c>
      <c r="G12" s="38">
        <v>10</v>
      </c>
      <c r="H12" s="38">
        <v>6</v>
      </c>
      <c r="I12" s="38">
        <v>10</v>
      </c>
      <c r="J12" s="29">
        <f t="shared" si="0"/>
        <v>36</v>
      </c>
    </row>
    <row r="13" spans="1:13" x14ac:dyDescent="0.2">
      <c r="A13" s="76" t="s">
        <v>33</v>
      </c>
      <c r="B13" s="76"/>
      <c r="C13" s="76"/>
      <c r="D13" s="76"/>
      <c r="E13" s="38">
        <v>0</v>
      </c>
      <c r="F13" s="38">
        <v>10</v>
      </c>
      <c r="G13" s="38">
        <v>10</v>
      </c>
      <c r="H13" s="38">
        <v>7</v>
      </c>
      <c r="I13" s="38">
        <v>15</v>
      </c>
      <c r="J13" s="29">
        <f t="shared" si="0"/>
        <v>42</v>
      </c>
    </row>
  </sheetData>
  <mergeCells count="13">
    <mergeCell ref="A1:J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L24" sqref="L2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6.25" customHeight="1" x14ac:dyDescent="0.2">
      <c r="A2" s="84" t="str">
        <f>Technical!A2</f>
        <v xml:space="preserve">RFP730-17017 HPM Fiber Optic Network Install 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33" t="s">
        <v>21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Crystal Communications</v>
      </c>
      <c r="B5" s="9">
        <f>Technical!B5</f>
        <v>64.2</v>
      </c>
      <c r="C5" s="9">
        <f>Technical!C5</f>
        <v>73.7</v>
      </c>
      <c r="D5" s="9">
        <f>Technical!D5</f>
        <v>41.8</v>
      </c>
      <c r="E5" s="9">
        <f>Technical!E5</f>
        <v>51</v>
      </c>
      <c r="F5" s="9">
        <f>Technical!F5</f>
        <v>36</v>
      </c>
      <c r="G5" s="9">
        <f>Technical!G5</f>
        <v>53</v>
      </c>
      <c r="H5" s="9">
        <f>Technical!H5</f>
        <v>73</v>
      </c>
      <c r="I5" s="9">
        <f>AVERAGE(B5:H5)</f>
        <v>56.1</v>
      </c>
      <c r="J5" s="34">
        <f>'Non-Technical'!C5</f>
        <v>25</v>
      </c>
      <c r="K5" s="9">
        <f t="shared" ref="K5" si="0">I5+J5</f>
        <v>81.099999999999994</v>
      </c>
      <c r="L5" s="10">
        <f>RANK(K5,$K$5:$K$14,0)</f>
        <v>2</v>
      </c>
    </row>
    <row r="6" spans="1:12" ht="16.5" customHeight="1" x14ac:dyDescent="0.2">
      <c r="A6" s="8" t="str">
        <f>'7'!A5:D5</f>
        <v>DataVox</v>
      </c>
      <c r="B6" s="9">
        <f>Technical!B6</f>
        <v>55</v>
      </c>
      <c r="C6" s="9">
        <f>Technical!C6</f>
        <v>71.2</v>
      </c>
      <c r="D6" s="9">
        <f>Technical!D6</f>
        <v>49</v>
      </c>
      <c r="E6" s="9">
        <f>Technical!E6</f>
        <v>51</v>
      </c>
      <c r="F6" s="9">
        <f>Technical!F6</f>
        <v>50</v>
      </c>
      <c r="G6" s="9">
        <f>Technical!G6</f>
        <v>55.6</v>
      </c>
      <c r="H6" s="9">
        <f>Technical!H6</f>
        <v>72.599999999999994</v>
      </c>
      <c r="I6" s="9">
        <f t="shared" ref="I6:I14" si="1">AVERAGE(B6:H6)</f>
        <v>57.771428571428565</v>
      </c>
      <c r="J6" s="34">
        <f>'Non-Technical'!C6</f>
        <v>15</v>
      </c>
      <c r="K6" s="9">
        <f t="shared" ref="K6:K14" si="2">I6+J6</f>
        <v>72.771428571428572</v>
      </c>
      <c r="L6" s="10">
        <f t="shared" ref="L6:L14" si="3">RANK(K6,$K$5:$K$14,0)</f>
        <v>3</v>
      </c>
    </row>
    <row r="7" spans="1:12" ht="16.5" customHeight="1" x14ac:dyDescent="0.2">
      <c r="A7" s="8" t="str">
        <f>'7'!A6:D6</f>
        <v>Hairel Enterprises</v>
      </c>
      <c r="B7" s="9">
        <f>Technical!B7</f>
        <v>56.199999999999996</v>
      </c>
      <c r="C7" s="9">
        <f>Technical!C7</f>
        <v>64.7</v>
      </c>
      <c r="D7" s="9">
        <f>Technical!D7</f>
        <v>43.8</v>
      </c>
      <c r="E7" s="9">
        <f>Technical!E7</f>
        <v>34</v>
      </c>
      <c r="F7" s="9">
        <f>Technical!F7</f>
        <v>46</v>
      </c>
      <c r="G7" s="9">
        <f>Technical!G7</f>
        <v>50</v>
      </c>
      <c r="H7" s="9">
        <f>Technical!H7</f>
        <v>52.2</v>
      </c>
      <c r="I7" s="9">
        <f t="shared" si="1"/>
        <v>49.557142857142857</v>
      </c>
      <c r="J7" s="34">
        <f>'Non-Technical'!C7</f>
        <v>20</v>
      </c>
      <c r="K7" s="9">
        <f t="shared" si="2"/>
        <v>69.55714285714285</v>
      </c>
      <c r="L7" s="10">
        <f t="shared" si="3"/>
        <v>4</v>
      </c>
    </row>
    <row r="8" spans="1:12" x14ac:dyDescent="0.2">
      <c r="A8" s="8" t="str">
        <f>'7'!A7:D7</f>
        <v>MCA Communications</v>
      </c>
      <c r="B8" s="9">
        <f>Technical!B8</f>
        <v>40</v>
      </c>
      <c r="C8" s="9">
        <f>Technical!C8</f>
        <v>47</v>
      </c>
      <c r="D8" s="9">
        <f>Technical!D8</f>
        <v>59.7</v>
      </c>
      <c r="E8" s="9">
        <f>Technical!E8</f>
        <v>27</v>
      </c>
      <c r="F8" s="9">
        <f>Technical!F8</f>
        <v>35</v>
      </c>
      <c r="G8" s="9">
        <f>Technical!G8</f>
        <v>49</v>
      </c>
      <c r="H8" s="9">
        <f>Technical!H8</f>
        <v>43.4</v>
      </c>
      <c r="I8" s="9">
        <f t="shared" si="1"/>
        <v>43.014285714285712</v>
      </c>
      <c r="J8" s="34">
        <f>'Non-Technical'!C8</f>
        <v>10</v>
      </c>
      <c r="K8" s="9">
        <f t="shared" si="2"/>
        <v>53.014285714285712</v>
      </c>
      <c r="L8" s="10">
        <f t="shared" si="3"/>
        <v>8</v>
      </c>
    </row>
    <row r="9" spans="1:12" x14ac:dyDescent="0.2">
      <c r="A9" s="8" t="str">
        <f>'7'!A8:D8</f>
        <v>NETSYNC Network Solutions</v>
      </c>
      <c r="B9" s="9">
        <f>Technical!B9</f>
        <v>55.8</v>
      </c>
      <c r="C9" s="9">
        <f>Technical!C9</f>
        <v>63.1</v>
      </c>
      <c r="D9" s="9">
        <f>Technical!D9</f>
        <v>49</v>
      </c>
      <c r="E9" s="9">
        <f>Technical!E9</f>
        <v>27</v>
      </c>
      <c r="F9" s="9">
        <f>Technical!F9</f>
        <v>40</v>
      </c>
      <c r="G9" s="9">
        <f>Technical!G9</f>
        <v>62</v>
      </c>
      <c r="H9" s="9">
        <f>Technical!H9</f>
        <v>67</v>
      </c>
      <c r="I9" s="9">
        <f t="shared" si="1"/>
        <v>51.98571428571428</v>
      </c>
      <c r="J9" s="34">
        <f>'Non-Technical'!C9</f>
        <v>17.5</v>
      </c>
      <c r="K9" s="9">
        <f t="shared" si="2"/>
        <v>69.48571428571428</v>
      </c>
      <c r="L9" s="10">
        <f t="shared" si="3"/>
        <v>5</v>
      </c>
    </row>
    <row r="10" spans="1:12" x14ac:dyDescent="0.2">
      <c r="A10" s="8" t="str">
        <f>'7'!A9:D9</f>
        <v>Network Cabling Services</v>
      </c>
      <c r="B10" s="9">
        <f>Technical!B10</f>
        <v>69.300000000000011</v>
      </c>
      <c r="C10" s="9">
        <f>Technical!C10</f>
        <v>74.599999999999994</v>
      </c>
      <c r="D10" s="9">
        <f>Technical!D10</f>
        <v>55</v>
      </c>
      <c r="E10" s="9">
        <f>Technical!E10</f>
        <v>48.5</v>
      </c>
      <c r="F10" s="9">
        <f>Technical!F10</f>
        <v>42</v>
      </c>
      <c r="G10" s="9">
        <f>Technical!G10</f>
        <v>62.1</v>
      </c>
      <c r="H10" s="9">
        <f>Technical!H10</f>
        <v>73</v>
      </c>
      <c r="I10" s="9">
        <f t="shared" si="1"/>
        <v>60.642857142857146</v>
      </c>
      <c r="J10" s="34">
        <f>'Non-Technical'!C10</f>
        <v>25</v>
      </c>
      <c r="K10" s="9">
        <f t="shared" si="2"/>
        <v>85.642857142857139</v>
      </c>
      <c r="L10" s="53">
        <f t="shared" si="3"/>
        <v>1</v>
      </c>
    </row>
    <row r="11" spans="1:12" x14ac:dyDescent="0.2">
      <c r="A11" s="8" t="str">
        <f>'7'!A10:D10</f>
        <v>Onesource Building Technologies</v>
      </c>
      <c r="B11" s="9">
        <f>Technical!B11</f>
        <v>39</v>
      </c>
      <c r="C11" s="9">
        <f>Technical!C11</f>
        <v>41.2</v>
      </c>
      <c r="D11" s="9">
        <f>Technical!D11</f>
        <v>47</v>
      </c>
      <c r="E11" s="9">
        <f>Technical!E11</f>
        <v>25</v>
      </c>
      <c r="F11" s="9">
        <f>Technical!F11</f>
        <v>28</v>
      </c>
      <c r="G11" s="9">
        <f>Technical!G11</f>
        <v>51.6</v>
      </c>
      <c r="H11" s="9">
        <f>Technical!H11</f>
        <v>54.2</v>
      </c>
      <c r="I11" s="9">
        <f t="shared" si="1"/>
        <v>40.857142857142854</v>
      </c>
      <c r="J11" s="34">
        <f>'Non-Technical'!C11</f>
        <v>20</v>
      </c>
      <c r="K11" s="9">
        <f t="shared" si="2"/>
        <v>60.857142857142854</v>
      </c>
      <c r="L11" s="10">
        <f t="shared" si="3"/>
        <v>7</v>
      </c>
    </row>
    <row r="12" spans="1:12" x14ac:dyDescent="0.2">
      <c r="A12" s="8" t="str">
        <f>'7'!A11:D11</f>
        <v>P &amp; C  Communications</v>
      </c>
      <c r="B12" s="9">
        <f>Technical!B12</f>
        <v>41</v>
      </c>
      <c r="C12" s="9">
        <f>Technical!C12</f>
        <v>58.5</v>
      </c>
      <c r="D12" s="9">
        <f>Technical!D12</f>
        <v>45</v>
      </c>
      <c r="E12" s="9">
        <f>Technical!E12</f>
        <v>25</v>
      </c>
      <c r="F12" s="9">
        <f>Technical!F12</f>
        <v>47</v>
      </c>
      <c r="G12" s="9">
        <f>Technical!G12</f>
        <v>51.6</v>
      </c>
      <c r="H12" s="9">
        <f>Technical!H12</f>
        <v>59.4</v>
      </c>
      <c r="I12" s="9">
        <f t="shared" si="1"/>
        <v>46.785714285714285</v>
      </c>
      <c r="J12" s="34">
        <f>'Non-Technical'!C12</f>
        <v>20</v>
      </c>
      <c r="K12" s="9">
        <f t="shared" si="2"/>
        <v>66.785714285714278</v>
      </c>
      <c r="L12" s="10">
        <f t="shared" si="3"/>
        <v>6</v>
      </c>
    </row>
    <row r="13" spans="1:12" x14ac:dyDescent="0.2">
      <c r="A13" s="8" t="str">
        <f>'7'!A12:D12</f>
        <v>Trace, LLC</v>
      </c>
      <c r="B13" s="9">
        <f>Technical!B13</f>
        <v>36</v>
      </c>
      <c r="C13" s="9">
        <f>Technical!C13</f>
        <v>41.2</v>
      </c>
      <c r="D13" s="9">
        <f>Technical!D13</f>
        <v>30</v>
      </c>
      <c r="E13" s="9">
        <f>Technical!E13</f>
        <v>27.5</v>
      </c>
      <c r="F13" s="9">
        <f>Technical!F13</f>
        <v>40</v>
      </c>
      <c r="G13" s="9">
        <f>Technical!G13</f>
        <v>49</v>
      </c>
      <c r="H13" s="9">
        <f>Technical!H13</f>
        <v>59</v>
      </c>
      <c r="I13" s="9">
        <f t="shared" si="1"/>
        <v>40.385714285714286</v>
      </c>
      <c r="J13" s="34">
        <f>'Non-Technical'!C13</f>
        <v>12.5</v>
      </c>
      <c r="K13" s="9">
        <f t="shared" si="2"/>
        <v>52.885714285714286</v>
      </c>
      <c r="L13" s="10">
        <f t="shared" si="3"/>
        <v>9</v>
      </c>
    </row>
    <row r="14" spans="1:12" x14ac:dyDescent="0.2">
      <c r="A14" s="8" t="str">
        <f>'7'!A13:D13</f>
        <v>Walkercom Balanced Solutions</v>
      </c>
      <c r="B14" s="9">
        <f>Technical!B14</f>
        <v>42</v>
      </c>
      <c r="C14" s="9">
        <f>Technical!C14</f>
        <v>41.1</v>
      </c>
      <c r="D14" s="9">
        <f>Technical!D14</f>
        <v>51</v>
      </c>
      <c r="E14" s="9">
        <f>Technical!E14</f>
        <v>25</v>
      </c>
      <c r="F14" s="9">
        <f>Technical!F14</f>
        <v>42</v>
      </c>
      <c r="G14" s="9">
        <f>Technical!G14</f>
        <v>47.5</v>
      </c>
      <c r="H14" s="9">
        <f>Technical!H14</f>
        <v>71</v>
      </c>
      <c r="I14" s="9">
        <f t="shared" si="1"/>
        <v>45.657142857142858</v>
      </c>
      <c r="J14" s="34">
        <f>'Non-Technical'!C14</f>
        <v>5</v>
      </c>
      <c r="K14" s="9">
        <f t="shared" si="2"/>
        <v>50.657142857142858</v>
      </c>
      <c r="L14" s="10">
        <f t="shared" si="3"/>
        <v>10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workbookViewId="0">
      <selection activeCell="G33" sqref="G33"/>
    </sheetView>
  </sheetViews>
  <sheetFormatPr defaultRowHeight="12.75" x14ac:dyDescent="0.2"/>
  <cols>
    <col min="1" max="1" width="2" style="49" customWidth="1"/>
    <col min="2" max="2" width="27.5703125" style="49" bestFit="1" customWidth="1"/>
    <col min="3" max="3" width="12" style="49" customWidth="1"/>
    <col min="4" max="5" width="10.7109375" style="49" customWidth="1"/>
    <col min="6" max="6" width="12.140625" style="49" customWidth="1"/>
    <col min="7" max="8" width="10.42578125" style="49" customWidth="1"/>
    <col min="9" max="9" width="11.42578125" style="49" customWidth="1"/>
    <col min="10" max="11" width="9" style="49" customWidth="1"/>
    <col min="12" max="12" width="11.42578125" style="49" customWidth="1"/>
    <col min="13" max="14" width="10" style="49" customWidth="1"/>
    <col min="15" max="15" width="11.42578125" style="49" customWidth="1"/>
    <col min="16" max="17" width="10" style="49" customWidth="1"/>
    <col min="18" max="16384" width="9.140625" style="49"/>
  </cols>
  <sheetData>
    <row r="1" spans="2:19" ht="15.75" x14ac:dyDescent="0.25">
      <c r="B1" s="103" t="s">
        <v>34</v>
      </c>
      <c r="C1" s="103"/>
      <c r="D1" s="103"/>
      <c r="E1" s="54" t="str">
        <f>[1]Cover!A6</f>
        <v xml:space="preserve">RFP730-17017 HPM Fiber Optic Network Install 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2:19" ht="15.75" customHeight="1" x14ac:dyDescent="0.25">
      <c r="C2" s="54"/>
      <c r="D2" s="54"/>
      <c r="E2" s="54"/>
      <c r="F2" s="54"/>
      <c r="G2" s="54"/>
    </row>
    <row r="3" spans="2:19" ht="15" customHeight="1" x14ac:dyDescent="0.2">
      <c r="B3" s="55" t="s">
        <v>35</v>
      </c>
      <c r="C3" s="104" t="s">
        <v>36</v>
      </c>
      <c r="D3" s="104"/>
      <c r="E3" s="104"/>
      <c r="F3" s="104"/>
    </row>
    <row r="4" spans="2:19" ht="15" customHeight="1" x14ac:dyDescent="0.2">
      <c r="F4" s="56"/>
    </row>
    <row r="5" spans="2:19" ht="16.5" thickBot="1" x14ac:dyDescent="0.3">
      <c r="B5" s="56"/>
      <c r="C5" s="99" t="s">
        <v>37</v>
      </c>
      <c r="D5" s="99"/>
      <c r="E5" s="99"/>
      <c r="F5" s="99" t="s">
        <v>14</v>
      </c>
      <c r="G5" s="99"/>
      <c r="H5" s="99"/>
      <c r="I5" s="99" t="s">
        <v>15</v>
      </c>
      <c r="J5" s="99"/>
      <c r="K5" s="99"/>
      <c r="L5" s="99" t="s">
        <v>16</v>
      </c>
      <c r="M5" s="99"/>
      <c r="N5" s="99"/>
      <c r="O5" s="99" t="s">
        <v>23</v>
      </c>
      <c r="P5" s="99"/>
      <c r="Q5" s="99"/>
    </row>
    <row r="6" spans="2:19" ht="143.25" customHeight="1" x14ac:dyDescent="0.2">
      <c r="B6" s="57"/>
      <c r="C6" s="100" t="s">
        <v>56</v>
      </c>
      <c r="D6" s="101"/>
      <c r="E6" s="102"/>
      <c r="F6" s="100" t="s">
        <v>38</v>
      </c>
      <c r="G6" s="101"/>
      <c r="H6" s="102"/>
      <c r="I6" s="100" t="s">
        <v>39</v>
      </c>
      <c r="J6" s="101"/>
      <c r="K6" s="102"/>
      <c r="L6" s="100" t="s">
        <v>40</v>
      </c>
      <c r="M6" s="101"/>
      <c r="N6" s="102"/>
      <c r="O6" s="100" t="s">
        <v>41</v>
      </c>
      <c r="P6" s="101"/>
      <c r="Q6" s="102"/>
      <c r="R6" s="58" t="s">
        <v>42</v>
      </c>
    </row>
    <row r="7" spans="2:19" x14ac:dyDescent="0.2">
      <c r="B7" s="59" t="s">
        <v>12</v>
      </c>
      <c r="C7" s="60" t="s">
        <v>43</v>
      </c>
      <c r="D7" s="61" t="s">
        <v>44</v>
      </c>
      <c r="E7" s="62" t="s">
        <v>45</v>
      </c>
      <c r="F7" s="63" t="s">
        <v>43</v>
      </c>
      <c r="G7" s="64" t="s">
        <v>44</v>
      </c>
      <c r="H7" s="65" t="s">
        <v>45</v>
      </c>
      <c r="I7" s="63" t="s">
        <v>43</v>
      </c>
      <c r="J7" s="64" t="s">
        <v>44</v>
      </c>
      <c r="K7" s="65" t="s">
        <v>45</v>
      </c>
      <c r="L7" s="60" t="s">
        <v>43</v>
      </c>
      <c r="M7" s="61" t="s">
        <v>44</v>
      </c>
      <c r="N7" s="62" t="s">
        <v>45</v>
      </c>
      <c r="O7" s="60" t="s">
        <v>43</v>
      </c>
      <c r="P7" s="61" t="s">
        <v>44</v>
      </c>
      <c r="Q7" s="62" t="s">
        <v>45</v>
      </c>
      <c r="R7" s="66"/>
    </row>
    <row r="8" spans="2:19" x14ac:dyDescent="0.2">
      <c r="B8" s="67" t="str">
        <f>'[1]RFP Submittal'!A4</f>
        <v>Crystal Communications</v>
      </c>
      <c r="C8" s="68"/>
      <c r="D8" s="69">
        <v>5</v>
      </c>
      <c r="E8" s="70">
        <f>C8*D8</f>
        <v>0</v>
      </c>
      <c r="F8" s="71"/>
      <c r="G8" s="72">
        <v>4</v>
      </c>
      <c r="H8" s="73">
        <f>F8*G8</f>
        <v>0</v>
      </c>
      <c r="I8" s="71"/>
      <c r="J8" s="72">
        <v>4</v>
      </c>
      <c r="K8" s="73">
        <f>I8*J8</f>
        <v>0</v>
      </c>
      <c r="L8" s="68"/>
      <c r="M8" s="69">
        <v>2</v>
      </c>
      <c r="N8" s="70">
        <f>L8*M8</f>
        <v>0</v>
      </c>
      <c r="O8" s="68"/>
      <c r="P8" s="69">
        <v>5</v>
      </c>
      <c r="Q8" s="70">
        <f>O8*P8</f>
        <v>0</v>
      </c>
      <c r="R8" s="74">
        <f>N8+K8+H8+E8+Q8</f>
        <v>0</v>
      </c>
    </row>
    <row r="9" spans="2:19" x14ac:dyDescent="0.2">
      <c r="B9" s="67" t="str">
        <f>'[1]RFP Submittal'!A5</f>
        <v>DataVox</v>
      </c>
      <c r="C9" s="68"/>
      <c r="D9" s="69">
        <v>5</v>
      </c>
      <c r="E9" s="70">
        <f t="shared" ref="E9:E17" si="0">C9*D9</f>
        <v>0</v>
      </c>
      <c r="F9" s="71"/>
      <c r="G9" s="72">
        <v>4</v>
      </c>
      <c r="H9" s="73">
        <f t="shared" ref="H9:H17" si="1">F9*G9</f>
        <v>0</v>
      </c>
      <c r="I9" s="71"/>
      <c r="J9" s="72">
        <v>4</v>
      </c>
      <c r="K9" s="73">
        <f t="shared" ref="K9:K17" si="2">I9*J9</f>
        <v>0</v>
      </c>
      <c r="L9" s="68"/>
      <c r="M9" s="69">
        <v>2</v>
      </c>
      <c r="N9" s="70">
        <f t="shared" ref="N9:N17" si="3">L9*M9</f>
        <v>0</v>
      </c>
      <c r="O9" s="68"/>
      <c r="P9" s="69">
        <v>5</v>
      </c>
      <c r="Q9" s="70">
        <f t="shared" ref="Q9:Q17" si="4">O9*P9</f>
        <v>0</v>
      </c>
      <c r="R9" s="74">
        <f t="shared" ref="R9:R17" si="5">N9+K9+H9+E9+Q9</f>
        <v>0</v>
      </c>
    </row>
    <row r="10" spans="2:19" x14ac:dyDescent="0.2">
      <c r="B10" s="67" t="str">
        <f>'[1]RFP Submittal'!A6</f>
        <v>Hairel Enterprises</v>
      </c>
      <c r="C10" s="68"/>
      <c r="D10" s="69">
        <v>5</v>
      </c>
      <c r="E10" s="70">
        <f t="shared" si="0"/>
        <v>0</v>
      </c>
      <c r="F10" s="71"/>
      <c r="G10" s="72">
        <v>4</v>
      </c>
      <c r="H10" s="73">
        <f t="shared" si="1"/>
        <v>0</v>
      </c>
      <c r="I10" s="71"/>
      <c r="J10" s="72">
        <v>4</v>
      </c>
      <c r="K10" s="73">
        <f t="shared" si="2"/>
        <v>0</v>
      </c>
      <c r="L10" s="68"/>
      <c r="M10" s="69">
        <v>2</v>
      </c>
      <c r="N10" s="70">
        <f t="shared" si="3"/>
        <v>0</v>
      </c>
      <c r="O10" s="68"/>
      <c r="P10" s="69">
        <v>5</v>
      </c>
      <c r="Q10" s="70">
        <f t="shared" si="4"/>
        <v>0</v>
      </c>
      <c r="R10" s="74">
        <f t="shared" si="5"/>
        <v>0</v>
      </c>
    </row>
    <row r="11" spans="2:19" x14ac:dyDescent="0.2">
      <c r="B11" s="67" t="str">
        <f>'[1]RFP Submittal'!A7</f>
        <v>MCA Communications</v>
      </c>
      <c r="C11" s="68"/>
      <c r="D11" s="69">
        <v>5</v>
      </c>
      <c r="E11" s="70">
        <f t="shared" si="0"/>
        <v>0</v>
      </c>
      <c r="F11" s="71"/>
      <c r="G11" s="72">
        <v>4</v>
      </c>
      <c r="H11" s="73">
        <f t="shared" si="1"/>
        <v>0</v>
      </c>
      <c r="I11" s="71"/>
      <c r="J11" s="72">
        <v>4</v>
      </c>
      <c r="K11" s="73">
        <f t="shared" si="2"/>
        <v>0</v>
      </c>
      <c r="L11" s="68"/>
      <c r="M11" s="69">
        <v>2</v>
      </c>
      <c r="N11" s="70">
        <f t="shared" si="3"/>
        <v>0</v>
      </c>
      <c r="O11" s="68"/>
      <c r="P11" s="69">
        <v>5</v>
      </c>
      <c r="Q11" s="70">
        <f t="shared" si="4"/>
        <v>0</v>
      </c>
      <c r="R11" s="74">
        <f t="shared" si="5"/>
        <v>0</v>
      </c>
    </row>
    <row r="12" spans="2:19" x14ac:dyDescent="0.2">
      <c r="B12" s="67" t="str">
        <f>'[1]RFP Submittal'!A8</f>
        <v>NETSYNC Network Solutions</v>
      </c>
      <c r="C12" s="68"/>
      <c r="D12" s="69">
        <v>5</v>
      </c>
      <c r="E12" s="70">
        <f t="shared" si="0"/>
        <v>0</v>
      </c>
      <c r="F12" s="71"/>
      <c r="G12" s="72">
        <v>4</v>
      </c>
      <c r="H12" s="73">
        <f t="shared" si="1"/>
        <v>0</v>
      </c>
      <c r="I12" s="71"/>
      <c r="J12" s="72">
        <v>4</v>
      </c>
      <c r="K12" s="73">
        <f t="shared" si="2"/>
        <v>0</v>
      </c>
      <c r="L12" s="68"/>
      <c r="M12" s="69">
        <v>2</v>
      </c>
      <c r="N12" s="70">
        <f t="shared" si="3"/>
        <v>0</v>
      </c>
      <c r="O12" s="68"/>
      <c r="P12" s="69">
        <v>5</v>
      </c>
      <c r="Q12" s="70">
        <f t="shared" si="4"/>
        <v>0</v>
      </c>
      <c r="R12" s="74">
        <f t="shared" si="5"/>
        <v>0</v>
      </c>
    </row>
    <row r="13" spans="2:19" x14ac:dyDescent="0.2">
      <c r="B13" s="67" t="str">
        <f>'[1]RFP Submittal'!A9</f>
        <v>Network Cabling Services</v>
      </c>
      <c r="C13" s="68"/>
      <c r="D13" s="69">
        <v>5</v>
      </c>
      <c r="E13" s="70">
        <f t="shared" si="0"/>
        <v>0</v>
      </c>
      <c r="F13" s="71"/>
      <c r="G13" s="72">
        <v>4</v>
      </c>
      <c r="H13" s="73">
        <f t="shared" si="1"/>
        <v>0</v>
      </c>
      <c r="I13" s="71"/>
      <c r="J13" s="72">
        <v>4</v>
      </c>
      <c r="K13" s="73">
        <f t="shared" si="2"/>
        <v>0</v>
      </c>
      <c r="L13" s="68"/>
      <c r="M13" s="69">
        <v>2</v>
      </c>
      <c r="N13" s="70">
        <f t="shared" si="3"/>
        <v>0</v>
      </c>
      <c r="O13" s="68"/>
      <c r="P13" s="69">
        <v>5</v>
      </c>
      <c r="Q13" s="70">
        <f t="shared" si="4"/>
        <v>0</v>
      </c>
      <c r="R13" s="74">
        <f t="shared" si="5"/>
        <v>0</v>
      </c>
    </row>
    <row r="14" spans="2:19" x14ac:dyDescent="0.2">
      <c r="B14" s="67" t="str">
        <f>'[1]RFP Submittal'!A10</f>
        <v>Onesource Building Technologies</v>
      </c>
      <c r="C14" s="68"/>
      <c r="D14" s="69">
        <v>5</v>
      </c>
      <c r="E14" s="70">
        <f t="shared" si="0"/>
        <v>0</v>
      </c>
      <c r="F14" s="71"/>
      <c r="G14" s="72">
        <v>4</v>
      </c>
      <c r="H14" s="73">
        <f t="shared" si="1"/>
        <v>0</v>
      </c>
      <c r="I14" s="71"/>
      <c r="J14" s="72">
        <v>4</v>
      </c>
      <c r="K14" s="73">
        <f t="shared" si="2"/>
        <v>0</v>
      </c>
      <c r="L14" s="68"/>
      <c r="M14" s="69">
        <v>2</v>
      </c>
      <c r="N14" s="70">
        <f t="shared" si="3"/>
        <v>0</v>
      </c>
      <c r="O14" s="68"/>
      <c r="P14" s="69">
        <v>5</v>
      </c>
      <c r="Q14" s="70">
        <f t="shared" si="4"/>
        <v>0</v>
      </c>
      <c r="R14" s="74">
        <f t="shared" si="5"/>
        <v>0</v>
      </c>
    </row>
    <row r="15" spans="2:19" x14ac:dyDescent="0.2">
      <c r="B15" s="67" t="str">
        <f>'[1]RFP Submittal'!A11</f>
        <v>P &amp; C  Communications</v>
      </c>
      <c r="C15" s="68"/>
      <c r="D15" s="69">
        <v>5</v>
      </c>
      <c r="E15" s="70">
        <f t="shared" si="0"/>
        <v>0</v>
      </c>
      <c r="F15" s="71"/>
      <c r="G15" s="72">
        <v>4</v>
      </c>
      <c r="H15" s="73">
        <f t="shared" si="1"/>
        <v>0</v>
      </c>
      <c r="I15" s="71"/>
      <c r="J15" s="72">
        <v>4</v>
      </c>
      <c r="K15" s="73">
        <f t="shared" si="2"/>
        <v>0</v>
      </c>
      <c r="L15" s="68"/>
      <c r="M15" s="69">
        <v>2</v>
      </c>
      <c r="N15" s="70">
        <f t="shared" si="3"/>
        <v>0</v>
      </c>
      <c r="O15" s="68"/>
      <c r="P15" s="69">
        <v>5</v>
      </c>
      <c r="Q15" s="70">
        <f t="shared" si="4"/>
        <v>0</v>
      </c>
      <c r="R15" s="74">
        <f t="shared" si="5"/>
        <v>0</v>
      </c>
    </row>
    <row r="16" spans="2:19" x14ac:dyDescent="0.2">
      <c r="B16" s="67" t="str">
        <f>'[1]RFP Submittal'!A12</f>
        <v>Trace, LLC</v>
      </c>
      <c r="C16" s="68"/>
      <c r="D16" s="69">
        <v>5</v>
      </c>
      <c r="E16" s="70">
        <f t="shared" si="0"/>
        <v>0</v>
      </c>
      <c r="F16" s="71"/>
      <c r="G16" s="72">
        <v>4</v>
      </c>
      <c r="H16" s="73">
        <f t="shared" si="1"/>
        <v>0</v>
      </c>
      <c r="I16" s="71"/>
      <c r="J16" s="72">
        <v>4</v>
      </c>
      <c r="K16" s="73">
        <f t="shared" si="2"/>
        <v>0</v>
      </c>
      <c r="L16" s="68"/>
      <c r="M16" s="69">
        <v>2</v>
      </c>
      <c r="N16" s="70">
        <f t="shared" si="3"/>
        <v>0</v>
      </c>
      <c r="O16" s="68"/>
      <c r="P16" s="69">
        <v>5</v>
      </c>
      <c r="Q16" s="70">
        <f t="shared" si="4"/>
        <v>0</v>
      </c>
      <c r="R16" s="74">
        <f t="shared" si="5"/>
        <v>0</v>
      </c>
    </row>
    <row r="17" spans="2:18" x14ac:dyDescent="0.2">
      <c r="B17" s="67" t="str">
        <f>'[1]RFP Submittal'!A13</f>
        <v>Walkercom Balanced Solutions</v>
      </c>
      <c r="C17" s="68"/>
      <c r="D17" s="69">
        <v>5</v>
      </c>
      <c r="E17" s="70">
        <f t="shared" si="0"/>
        <v>0</v>
      </c>
      <c r="F17" s="71"/>
      <c r="G17" s="72">
        <v>4</v>
      </c>
      <c r="H17" s="73">
        <f t="shared" si="1"/>
        <v>0</v>
      </c>
      <c r="I17" s="71"/>
      <c r="J17" s="72">
        <v>4</v>
      </c>
      <c r="K17" s="73">
        <f t="shared" si="2"/>
        <v>0</v>
      </c>
      <c r="L17" s="68"/>
      <c r="M17" s="69">
        <v>2</v>
      </c>
      <c r="N17" s="70">
        <f t="shared" si="3"/>
        <v>0</v>
      </c>
      <c r="O17" s="68"/>
      <c r="P17" s="69">
        <v>5</v>
      </c>
      <c r="Q17" s="70">
        <f t="shared" si="4"/>
        <v>0</v>
      </c>
      <c r="R17" s="74">
        <f t="shared" si="5"/>
        <v>0</v>
      </c>
    </row>
    <row r="18" spans="2:18" x14ac:dyDescent="0.2"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</row>
    <row r="19" spans="2:18" x14ac:dyDescent="0.2">
      <c r="B19" s="91" t="s">
        <v>46</v>
      </c>
      <c r="C19" s="91"/>
      <c r="D19" s="91"/>
      <c r="E19" s="91"/>
      <c r="F19" s="75"/>
      <c r="G19" s="75" t="s">
        <v>47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</row>
    <row r="20" spans="2:18" x14ac:dyDescent="0.2">
      <c r="B20" s="91"/>
      <c r="C20" s="91"/>
      <c r="D20" s="91"/>
      <c r="E20" s="91"/>
      <c r="F20" s="75"/>
      <c r="G20" s="75" t="s">
        <v>48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</row>
    <row r="21" spans="2:18" x14ac:dyDescent="0.2">
      <c r="B21" s="91"/>
      <c r="C21" s="91"/>
      <c r="D21" s="91"/>
      <c r="E21" s="91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</row>
    <row r="22" spans="2:18" ht="13.5" thickBot="1" x14ac:dyDescent="0.25">
      <c r="B22" s="92"/>
      <c r="C22" s="92"/>
      <c r="D22" s="92"/>
      <c r="E22" s="92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2:18" ht="13.5" thickTop="1" x14ac:dyDescent="0.2">
      <c r="B23" s="93" t="s">
        <v>49</v>
      </c>
      <c r="C23" s="94"/>
      <c r="D23" s="94"/>
      <c r="E23" s="9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</row>
    <row r="24" spans="2:18" x14ac:dyDescent="0.2">
      <c r="B24" s="96" t="s">
        <v>50</v>
      </c>
      <c r="C24" s="97"/>
      <c r="D24" s="97"/>
      <c r="E24" s="98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</row>
    <row r="25" spans="2:18" x14ac:dyDescent="0.2">
      <c r="B25" s="85" t="s">
        <v>51</v>
      </c>
      <c r="C25" s="86"/>
      <c r="D25" s="86"/>
      <c r="E25" s="87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2:18" x14ac:dyDescent="0.2">
      <c r="B26" s="85" t="s">
        <v>52</v>
      </c>
      <c r="C26" s="86"/>
      <c r="D26" s="86"/>
      <c r="E26" s="87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</row>
    <row r="27" spans="2:18" x14ac:dyDescent="0.2">
      <c r="B27" s="85" t="s">
        <v>53</v>
      </c>
      <c r="C27" s="86"/>
      <c r="D27" s="86"/>
      <c r="E27" s="87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</row>
    <row r="28" spans="2:18" x14ac:dyDescent="0.2">
      <c r="B28" s="85" t="s">
        <v>54</v>
      </c>
      <c r="C28" s="86"/>
      <c r="D28" s="86"/>
      <c r="E28" s="87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</row>
    <row r="29" spans="2:18" ht="13.5" thickBot="1" x14ac:dyDescent="0.25">
      <c r="B29" s="88" t="s">
        <v>55</v>
      </c>
      <c r="C29" s="89"/>
      <c r="D29" s="89"/>
      <c r="E29" s="90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</row>
    <row r="30" spans="2:18" ht="13.5" thickTop="1" x14ac:dyDescent="0.2"/>
  </sheetData>
  <mergeCells count="20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8:E28"/>
    <mergeCell ref="B29:E29"/>
    <mergeCell ref="B19:E22"/>
    <mergeCell ref="B23:E23"/>
    <mergeCell ref="B24:E24"/>
    <mergeCell ref="B25:E25"/>
    <mergeCell ref="B26:E26"/>
    <mergeCell ref="B27:E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cols>
    <col min="9" max="9" width="9.140625" style="36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14"/>
      <c r="B2" s="13"/>
      <c r="C2" s="78" t="s">
        <v>6</v>
      </c>
      <c r="D2" s="78"/>
      <c r="E2" s="78"/>
      <c r="F2" s="78"/>
      <c r="G2" s="78"/>
      <c r="H2" s="13"/>
      <c r="I2" s="37"/>
      <c r="J2" s="12"/>
    </row>
    <row r="3" spans="1:10" ht="15" x14ac:dyDescent="0.25">
      <c r="A3" s="79" t="s">
        <v>12</v>
      </c>
      <c r="B3" s="79"/>
      <c r="C3" s="79"/>
      <c r="D3" s="79"/>
      <c r="E3" s="15" t="s">
        <v>13</v>
      </c>
      <c r="F3" s="30" t="s">
        <v>14</v>
      </c>
      <c r="G3" s="30" t="s">
        <v>15</v>
      </c>
      <c r="H3" s="31" t="s">
        <v>16</v>
      </c>
      <c r="I3" s="31" t="s">
        <v>23</v>
      </c>
      <c r="J3" s="17" t="s">
        <v>17</v>
      </c>
    </row>
    <row r="4" spans="1:10" x14ac:dyDescent="0.2">
      <c r="A4" s="76" t="s">
        <v>24</v>
      </c>
      <c r="B4" s="76"/>
      <c r="C4" s="76"/>
      <c r="D4" s="76"/>
      <c r="E4" s="41">
        <v>0</v>
      </c>
      <c r="F4" s="41">
        <v>19.600000000000001</v>
      </c>
      <c r="G4" s="41">
        <v>19.600000000000001</v>
      </c>
      <c r="H4" s="41">
        <v>10</v>
      </c>
      <c r="I4" s="41">
        <v>24.5</v>
      </c>
      <c r="J4" s="29">
        <f>SUM(E4:I4)</f>
        <v>73.7</v>
      </c>
    </row>
    <row r="5" spans="1:10" x14ac:dyDescent="0.2">
      <c r="A5" s="76" t="s">
        <v>25</v>
      </c>
      <c r="B5" s="76"/>
      <c r="C5" s="76"/>
      <c r="D5" s="76"/>
      <c r="E5" s="41">
        <v>0</v>
      </c>
      <c r="F5" s="41">
        <v>18</v>
      </c>
      <c r="G5" s="41">
        <v>19.2</v>
      </c>
      <c r="H5" s="41">
        <v>10</v>
      </c>
      <c r="I5" s="41">
        <v>24</v>
      </c>
      <c r="J5" s="29">
        <f t="shared" ref="J5:J13" si="0">SUM(E5:I5)</f>
        <v>71.2</v>
      </c>
    </row>
    <row r="6" spans="1:10" x14ac:dyDescent="0.2">
      <c r="A6" s="76" t="s">
        <v>26</v>
      </c>
      <c r="B6" s="76"/>
      <c r="C6" s="76"/>
      <c r="D6" s="76"/>
      <c r="E6" s="41">
        <v>0</v>
      </c>
      <c r="F6" s="41">
        <v>18</v>
      </c>
      <c r="G6" s="41">
        <v>19.2</v>
      </c>
      <c r="H6" s="41">
        <v>10</v>
      </c>
      <c r="I6" s="41">
        <v>17.5</v>
      </c>
      <c r="J6" s="29">
        <f t="shared" si="0"/>
        <v>64.7</v>
      </c>
    </row>
    <row r="7" spans="1:10" x14ac:dyDescent="0.2">
      <c r="A7" s="76" t="s">
        <v>27</v>
      </c>
      <c r="B7" s="76"/>
      <c r="C7" s="76"/>
      <c r="D7" s="76"/>
      <c r="E7" s="41">
        <v>0</v>
      </c>
      <c r="F7" s="41">
        <v>10</v>
      </c>
      <c r="G7" s="41">
        <v>10</v>
      </c>
      <c r="H7" s="41">
        <v>10</v>
      </c>
      <c r="I7" s="41">
        <v>17</v>
      </c>
      <c r="J7" s="29">
        <f t="shared" si="0"/>
        <v>47</v>
      </c>
    </row>
    <row r="8" spans="1:10" x14ac:dyDescent="0.2">
      <c r="A8" s="76" t="s">
        <v>28</v>
      </c>
      <c r="B8" s="76"/>
      <c r="C8" s="76"/>
      <c r="D8" s="76"/>
      <c r="E8" s="41">
        <v>0</v>
      </c>
      <c r="F8" s="41">
        <v>17.600000000000001</v>
      </c>
      <c r="G8" s="41">
        <v>18</v>
      </c>
      <c r="H8" s="41">
        <v>10</v>
      </c>
      <c r="I8" s="41">
        <v>17.5</v>
      </c>
      <c r="J8" s="29">
        <f t="shared" si="0"/>
        <v>63.1</v>
      </c>
    </row>
    <row r="9" spans="1:10" x14ac:dyDescent="0.2">
      <c r="A9" s="76" t="s">
        <v>29</v>
      </c>
      <c r="B9" s="76"/>
      <c r="C9" s="76"/>
      <c r="D9" s="76"/>
      <c r="E9" s="41">
        <v>0</v>
      </c>
      <c r="F9" s="41">
        <v>20</v>
      </c>
      <c r="G9" s="41">
        <v>19.600000000000001</v>
      </c>
      <c r="H9" s="41">
        <v>10</v>
      </c>
      <c r="I9" s="41">
        <v>25</v>
      </c>
      <c r="J9" s="29">
        <f t="shared" si="0"/>
        <v>74.599999999999994</v>
      </c>
    </row>
    <row r="10" spans="1:10" x14ac:dyDescent="0.2">
      <c r="A10" s="76" t="s">
        <v>30</v>
      </c>
      <c r="B10" s="76"/>
      <c r="C10" s="76"/>
      <c r="D10" s="76"/>
      <c r="E10" s="41">
        <v>0</v>
      </c>
      <c r="F10" s="41">
        <v>9.6</v>
      </c>
      <c r="G10" s="41">
        <v>9.6</v>
      </c>
      <c r="H10" s="41">
        <v>10</v>
      </c>
      <c r="I10" s="41">
        <v>12</v>
      </c>
      <c r="J10" s="29">
        <f t="shared" si="0"/>
        <v>41.2</v>
      </c>
    </row>
    <row r="11" spans="1:10" x14ac:dyDescent="0.2">
      <c r="A11" s="76" t="s">
        <v>31</v>
      </c>
      <c r="B11" s="76"/>
      <c r="C11" s="76"/>
      <c r="D11" s="76"/>
      <c r="E11" s="41">
        <v>0</v>
      </c>
      <c r="F11" s="41">
        <v>18</v>
      </c>
      <c r="G11" s="41">
        <v>18</v>
      </c>
      <c r="H11" s="41">
        <v>10</v>
      </c>
      <c r="I11" s="41">
        <v>12.5</v>
      </c>
      <c r="J11" s="29">
        <f t="shared" si="0"/>
        <v>58.5</v>
      </c>
    </row>
    <row r="12" spans="1:10" x14ac:dyDescent="0.2">
      <c r="A12" s="76" t="s">
        <v>32</v>
      </c>
      <c r="B12" s="76"/>
      <c r="C12" s="76"/>
      <c r="D12" s="76"/>
      <c r="E12" s="41">
        <v>0</v>
      </c>
      <c r="F12" s="41">
        <v>9.6</v>
      </c>
      <c r="G12" s="41">
        <v>9.6</v>
      </c>
      <c r="H12" s="41">
        <v>10</v>
      </c>
      <c r="I12" s="41">
        <v>12</v>
      </c>
      <c r="J12" s="29">
        <f t="shared" si="0"/>
        <v>41.2</v>
      </c>
    </row>
    <row r="13" spans="1:10" x14ac:dyDescent="0.2">
      <c r="A13" s="76" t="s">
        <v>33</v>
      </c>
      <c r="B13" s="76"/>
      <c r="C13" s="76"/>
      <c r="D13" s="76"/>
      <c r="E13" s="41">
        <v>0</v>
      </c>
      <c r="F13" s="41">
        <v>13.6</v>
      </c>
      <c r="G13" s="41">
        <v>10</v>
      </c>
      <c r="H13" s="41">
        <v>10</v>
      </c>
      <c r="I13" s="41">
        <v>7.5</v>
      </c>
      <c r="J13" s="29">
        <f t="shared" si="0"/>
        <v>41.1</v>
      </c>
    </row>
  </sheetData>
  <mergeCells count="13">
    <mergeCell ref="A1:J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34" sqref="H34"/>
    </sheetView>
  </sheetViews>
  <sheetFormatPr defaultRowHeight="12.75" x14ac:dyDescent="0.2"/>
  <cols>
    <col min="9" max="9" width="9.140625" style="39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14"/>
      <c r="B2" s="13"/>
      <c r="C2" s="78" t="s">
        <v>7</v>
      </c>
      <c r="D2" s="78"/>
      <c r="E2" s="78"/>
      <c r="F2" s="78"/>
      <c r="G2" s="78"/>
      <c r="H2" s="13"/>
      <c r="I2" s="40"/>
      <c r="J2" s="12"/>
    </row>
    <row r="3" spans="1:10" ht="15" x14ac:dyDescent="0.25">
      <c r="A3" s="79" t="s">
        <v>12</v>
      </c>
      <c r="B3" s="79"/>
      <c r="C3" s="79"/>
      <c r="D3" s="79"/>
      <c r="E3" s="15" t="s">
        <v>13</v>
      </c>
      <c r="F3" s="30" t="s">
        <v>14</v>
      </c>
      <c r="G3" s="30" t="s">
        <v>15</v>
      </c>
      <c r="H3" s="30" t="s">
        <v>16</v>
      </c>
      <c r="I3" s="35" t="s">
        <v>23</v>
      </c>
      <c r="J3" s="17" t="s">
        <v>17</v>
      </c>
    </row>
    <row r="4" spans="1:10" x14ac:dyDescent="0.2">
      <c r="A4" s="76" t="s">
        <v>24</v>
      </c>
      <c r="B4" s="76"/>
      <c r="C4" s="76"/>
      <c r="D4" s="76"/>
      <c r="E4" s="45">
        <v>0</v>
      </c>
      <c r="F4" s="45">
        <v>12</v>
      </c>
      <c r="G4" s="45">
        <v>10</v>
      </c>
      <c r="H4" s="45">
        <v>4.8</v>
      </c>
      <c r="I4" s="45">
        <v>15</v>
      </c>
      <c r="J4" s="29">
        <f>SUM(E4:I4)</f>
        <v>41.8</v>
      </c>
    </row>
    <row r="5" spans="1:10" x14ac:dyDescent="0.2">
      <c r="A5" s="76" t="s">
        <v>25</v>
      </c>
      <c r="B5" s="76"/>
      <c r="C5" s="76"/>
      <c r="D5" s="76"/>
      <c r="E5" s="45">
        <v>0</v>
      </c>
      <c r="F5" s="45">
        <v>14</v>
      </c>
      <c r="G5" s="45">
        <v>14</v>
      </c>
      <c r="H5" s="45">
        <v>6</v>
      </c>
      <c r="I5" s="45">
        <v>15</v>
      </c>
      <c r="J5" s="29">
        <f t="shared" ref="J5:J13" si="0">SUM(E5:I5)</f>
        <v>49</v>
      </c>
    </row>
    <row r="6" spans="1:10" x14ac:dyDescent="0.2">
      <c r="A6" s="76" t="s">
        <v>26</v>
      </c>
      <c r="B6" s="76"/>
      <c r="C6" s="76"/>
      <c r="D6" s="76"/>
      <c r="E6" s="45">
        <v>0</v>
      </c>
      <c r="F6" s="45">
        <v>12</v>
      </c>
      <c r="G6" s="45">
        <v>12</v>
      </c>
      <c r="H6" s="45">
        <v>4.8</v>
      </c>
      <c r="I6" s="45">
        <v>15</v>
      </c>
      <c r="J6" s="29">
        <f t="shared" si="0"/>
        <v>43.8</v>
      </c>
    </row>
    <row r="7" spans="1:10" x14ac:dyDescent="0.2">
      <c r="A7" s="76" t="s">
        <v>27</v>
      </c>
      <c r="B7" s="76"/>
      <c r="C7" s="76"/>
      <c r="D7" s="76"/>
      <c r="E7" s="45">
        <v>0</v>
      </c>
      <c r="F7" s="45">
        <v>17.2</v>
      </c>
      <c r="G7" s="45">
        <v>14</v>
      </c>
      <c r="H7" s="45">
        <v>6</v>
      </c>
      <c r="I7" s="45">
        <v>22.5</v>
      </c>
      <c r="J7" s="29">
        <f t="shared" si="0"/>
        <v>59.7</v>
      </c>
    </row>
    <row r="8" spans="1:10" x14ac:dyDescent="0.2">
      <c r="A8" s="76" t="s">
        <v>28</v>
      </c>
      <c r="B8" s="76"/>
      <c r="C8" s="76"/>
      <c r="D8" s="76"/>
      <c r="E8" s="45">
        <v>0</v>
      </c>
      <c r="F8" s="45">
        <v>16</v>
      </c>
      <c r="G8" s="45">
        <v>12</v>
      </c>
      <c r="H8" s="45">
        <v>6</v>
      </c>
      <c r="I8" s="45">
        <v>15</v>
      </c>
      <c r="J8" s="29">
        <f t="shared" si="0"/>
        <v>49</v>
      </c>
    </row>
    <row r="9" spans="1:10" x14ac:dyDescent="0.2">
      <c r="A9" s="76" t="s">
        <v>29</v>
      </c>
      <c r="B9" s="76"/>
      <c r="C9" s="76"/>
      <c r="D9" s="76"/>
      <c r="E9" s="45">
        <v>0</v>
      </c>
      <c r="F9" s="45">
        <v>16</v>
      </c>
      <c r="G9" s="45">
        <v>16</v>
      </c>
      <c r="H9" s="45">
        <v>8</v>
      </c>
      <c r="I9" s="45">
        <v>15</v>
      </c>
      <c r="J9" s="29">
        <f t="shared" si="0"/>
        <v>55</v>
      </c>
    </row>
    <row r="10" spans="1:10" x14ac:dyDescent="0.2">
      <c r="A10" s="76" t="s">
        <v>30</v>
      </c>
      <c r="B10" s="76"/>
      <c r="C10" s="76"/>
      <c r="D10" s="76"/>
      <c r="E10" s="45">
        <v>0</v>
      </c>
      <c r="F10" s="45">
        <v>12</v>
      </c>
      <c r="G10" s="45">
        <v>12</v>
      </c>
      <c r="H10" s="45">
        <v>8</v>
      </c>
      <c r="I10" s="45">
        <v>15</v>
      </c>
      <c r="J10" s="29">
        <f t="shared" si="0"/>
        <v>47</v>
      </c>
    </row>
    <row r="11" spans="1:10" x14ac:dyDescent="0.2">
      <c r="A11" s="76" t="s">
        <v>31</v>
      </c>
      <c r="B11" s="76"/>
      <c r="C11" s="76"/>
      <c r="D11" s="76"/>
      <c r="E11" s="45">
        <v>0</v>
      </c>
      <c r="F11" s="45">
        <v>12</v>
      </c>
      <c r="G11" s="45">
        <v>12</v>
      </c>
      <c r="H11" s="45">
        <v>6</v>
      </c>
      <c r="I11" s="45">
        <v>15</v>
      </c>
      <c r="J11" s="29">
        <f t="shared" si="0"/>
        <v>45</v>
      </c>
    </row>
    <row r="12" spans="1:10" x14ac:dyDescent="0.2">
      <c r="A12" s="76" t="s">
        <v>32</v>
      </c>
      <c r="B12" s="76"/>
      <c r="C12" s="76"/>
      <c r="D12" s="76"/>
      <c r="E12" s="45">
        <v>0</v>
      </c>
      <c r="F12" s="45">
        <v>8</v>
      </c>
      <c r="G12" s="45">
        <v>8</v>
      </c>
      <c r="H12" s="45">
        <v>4</v>
      </c>
      <c r="I12" s="45">
        <v>10</v>
      </c>
      <c r="J12" s="29">
        <f t="shared" si="0"/>
        <v>30</v>
      </c>
    </row>
    <row r="13" spans="1:10" x14ac:dyDescent="0.2">
      <c r="A13" s="76" t="s">
        <v>33</v>
      </c>
      <c r="B13" s="76"/>
      <c r="C13" s="76"/>
      <c r="D13" s="76"/>
      <c r="E13" s="45">
        <v>0</v>
      </c>
      <c r="F13" s="45">
        <v>12</v>
      </c>
      <c r="G13" s="45">
        <v>16</v>
      </c>
      <c r="H13" s="45">
        <v>8</v>
      </c>
      <c r="I13" s="45">
        <v>15</v>
      </c>
      <c r="J13" s="29">
        <f t="shared" si="0"/>
        <v>51</v>
      </c>
    </row>
  </sheetData>
  <mergeCells count="13">
    <mergeCell ref="A1:J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G18" sqref="G18"/>
    </sheetView>
  </sheetViews>
  <sheetFormatPr defaultRowHeight="12.75" x14ac:dyDescent="0.2"/>
  <cols>
    <col min="9" max="9" width="9.140625" style="43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21"/>
      <c r="B2" s="20"/>
      <c r="C2" s="78" t="s">
        <v>8</v>
      </c>
      <c r="D2" s="78"/>
      <c r="E2" s="78"/>
      <c r="F2" s="78"/>
      <c r="G2" s="78"/>
      <c r="H2" s="20"/>
      <c r="I2" s="44"/>
      <c r="J2" s="19"/>
    </row>
    <row r="3" spans="1:10" ht="15" x14ac:dyDescent="0.25">
      <c r="A3" s="80" t="s">
        <v>12</v>
      </c>
      <c r="B3" s="80"/>
      <c r="C3" s="80"/>
      <c r="D3" s="80"/>
      <c r="E3" s="15" t="s">
        <v>13</v>
      </c>
      <c r="F3" s="30" t="s">
        <v>14</v>
      </c>
      <c r="G3" s="30" t="s">
        <v>15</v>
      </c>
      <c r="H3" s="30" t="s">
        <v>16</v>
      </c>
      <c r="I3" s="35" t="s">
        <v>23</v>
      </c>
      <c r="J3" s="17" t="s">
        <v>17</v>
      </c>
    </row>
    <row r="4" spans="1:10" x14ac:dyDescent="0.2">
      <c r="A4" s="76" t="s">
        <v>24</v>
      </c>
      <c r="B4" s="76"/>
      <c r="C4" s="76"/>
      <c r="D4" s="76"/>
      <c r="E4" s="48">
        <v>0</v>
      </c>
      <c r="F4" s="48">
        <v>16</v>
      </c>
      <c r="G4" s="48">
        <v>14</v>
      </c>
      <c r="H4" s="48">
        <v>6</v>
      </c>
      <c r="I4" s="48">
        <v>15</v>
      </c>
      <c r="J4" s="29">
        <f>SUM(E4:I4)</f>
        <v>51</v>
      </c>
    </row>
    <row r="5" spans="1:10" x14ac:dyDescent="0.2">
      <c r="A5" s="76" t="s">
        <v>25</v>
      </c>
      <c r="B5" s="76"/>
      <c r="C5" s="76"/>
      <c r="D5" s="76"/>
      <c r="E5" s="48">
        <v>0</v>
      </c>
      <c r="F5" s="48">
        <v>16</v>
      </c>
      <c r="G5" s="48">
        <v>14</v>
      </c>
      <c r="H5" s="48">
        <v>6</v>
      </c>
      <c r="I5" s="48">
        <v>15</v>
      </c>
      <c r="J5" s="29">
        <f t="shared" ref="J5:J13" si="0">SUM(E5:I5)</f>
        <v>51</v>
      </c>
    </row>
    <row r="6" spans="1:10" x14ac:dyDescent="0.2">
      <c r="A6" s="76" t="s">
        <v>26</v>
      </c>
      <c r="B6" s="76"/>
      <c r="C6" s="76"/>
      <c r="D6" s="76"/>
      <c r="E6" s="48">
        <v>0</v>
      </c>
      <c r="F6" s="48">
        <v>16</v>
      </c>
      <c r="G6" s="48">
        <v>12</v>
      </c>
      <c r="H6" s="48">
        <v>6</v>
      </c>
      <c r="I6" s="48">
        <v>0</v>
      </c>
      <c r="J6" s="29">
        <f t="shared" si="0"/>
        <v>34</v>
      </c>
    </row>
    <row r="7" spans="1:10" x14ac:dyDescent="0.2">
      <c r="A7" s="76" t="s">
        <v>27</v>
      </c>
      <c r="B7" s="76"/>
      <c r="C7" s="76"/>
      <c r="D7" s="76"/>
      <c r="E7" s="48">
        <v>0</v>
      </c>
      <c r="F7" s="48">
        <v>12</v>
      </c>
      <c r="G7" s="48">
        <v>10</v>
      </c>
      <c r="H7" s="48">
        <v>5</v>
      </c>
      <c r="I7" s="48">
        <v>0</v>
      </c>
      <c r="J7" s="29">
        <f t="shared" si="0"/>
        <v>27</v>
      </c>
    </row>
    <row r="8" spans="1:10" x14ac:dyDescent="0.2">
      <c r="A8" s="76" t="s">
        <v>28</v>
      </c>
      <c r="B8" s="76"/>
      <c r="C8" s="76"/>
      <c r="D8" s="76"/>
      <c r="E8" s="48">
        <v>0</v>
      </c>
      <c r="F8" s="48">
        <v>12</v>
      </c>
      <c r="G8" s="48">
        <v>10</v>
      </c>
      <c r="H8" s="48">
        <v>5</v>
      </c>
      <c r="I8" s="48">
        <v>0</v>
      </c>
      <c r="J8" s="29">
        <f t="shared" si="0"/>
        <v>27</v>
      </c>
    </row>
    <row r="9" spans="1:10" x14ac:dyDescent="0.2">
      <c r="A9" s="76" t="s">
        <v>29</v>
      </c>
      <c r="B9" s="76"/>
      <c r="C9" s="76"/>
      <c r="D9" s="76"/>
      <c r="E9" s="48">
        <v>0</v>
      </c>
      <c r="F9" s="48">
        <v>16</v>
      </c>
      <c r="G9" s="48">
        <v>14</v>
      </c>
      <c r="H9" s="48">
        <v>6</v>
      </c>
      <c r="I9" s="48">
        <v>12.5</v>
      </c>
      <c r="J9" s="29">
        <f t="shared" si="0"/>
        <v>48.5</v>
      </c>
    </row>
    <row r="10" spans="1:10" x14ac:dyDescent="0.2">
      <c r="A10" s="76" t="s">
        <v>30</v>
      </c>
      <c r="B10" s="76"/>
      <c r="C10" s="76"/>
      <c r="D10" s="76"/>
      <c r="E10" s="48">
        <v>0</v>
      </c>
      <c r="F10" s="48">
        <v>10</v>
      </c>
      <c r="G10" s="48">
        <v>10</v>
      </c>
      <c r="H10" s="48">
        <v>5</v>
      </c>
      <c r="I10" s="48">
        <v>0</v>
      </c>
      <c r="J10" s="29">
        <f t="shared" si="0"/>
        <v>25</v>
      </c>
    </row>
    <row r="11" spans="1:10" x14ac:dyDescent="0.2">
      <c r="A11" s="76" t="s">
        <v>31</v>
      </c>
      <c r="B11" s="76"/>
      <c r="C11" s="76"/>
      <c r="D11" s="76"/>
      <c r="E11" s="48">
        <v>0</v>
      </c>
      <c r="F11" s="48">
        <v>10</v>
      </c>
      <c r="G11" s="48">
        <v>10</v>
      </c>
      <c r="H11" s="48">
        <v>5</v>
      </c>
      <c r="I11" s="48">
        <v>0</v>
      </c>
      <c r="J11" s="29">
        <f t="shared" si="0"/>
        <v>25</v>
      </c>
    </row>
    <row r="12" spans="1:10" x14ac:dyDescent="0.2">
      <c r="A12" s="76" t="s">
        <v>32</v>
      </c>
      <c r="B12" s="76"/>
      <c r="C12" s="76"/>
      <c r="D12" s="76"/>
      <c r="E12" s="48">
        <v>0</v>
      </c>
      <c r="F12" s="48">
        <v>10</v>
      </c>
      <c r="G12" s="48">
        <v>0</v>
      </c>
      <c r="H12" s="48">
        <v>5</v>
      </c>
      <c r="I12" s="48">
        <v>12.5</v>
      </c>
      <c r="J12" s="29">
        <f t="shared" si="0"/>
        <v>27.5</v>
      </c>
    </row>
    <row r="13" spans="1:10" x14ac:dyDescent="0.2">
      <c r="A13" s="76" t="s">
        <v>33</v>
      </c>
      <c r="B13" s="76"/>
      <c r="C13" s="76"/>
      <c r="D13" s="76"/>
      <c r="E13" s="48">
        <v>0</v>
      </c>
      <c r="F13" s="48">
        <v>10</v>
      </c>
      <c r="G13" s="48">
        <v>10</v>
      </c>
      <c r="H13" s="48">
        <v>5</v>
      </c>
      <c r="I13" s="48">
        <v>0</v>
      </c>
      <c r="J13" s="29">
        <f t="shared" si="0"/>
        <v>25</v>
      </c>
    </row>
  </sheetData>
  <mergeCells count="13">
    <mergeCell ref="A1:J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cols>
    <col min="9" max="9" width="9.140625" style="46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24"/>
      <c r="B2" s="23"/>
      <c r="C2" s="78" t="s">
        <v>9</v>
      </c>
      <c r="D2" s="78"/>
      <c r="E2" s="78"/>
      <c r="F2" s="78"/>
      <c r="G2" s="78"/>
      <c r="H2" s="23"/>
      <c r="I2" s="47"/>
      <c r="J2" s="22"/>
    </row>
    <row r="3" spans="1:10" ht="15" x14ac:dyDescent="0.25">
      <c r="A3" s="81" t="s">
        <v>12</v>
      </c>
      <c r="B3" s="81"/>
      <c r="C3" s="81"/>
      <c r="D3" s="81"/>
      <c r="E3" s="15" t="s">
        <v>13</v>
      </c>
      <c r="F3" s="30" t="s">
        <v>14</v>
      </c>
      <c r="G3" s="30" t="s">
        <v>15</v>
      </c>
      <c r="H3" s="31" t="s">
        <v>16</v>
      </c>
      <c r="I3" s="31" t="s">
        <v>23</v>
      </c>
      <c r="J3" s="17" t="s">
        <v>17</v>
      </c>
    </row>
    <row r="4" spans="1:10" x14ac:dyDescent="0.2">
      <c r="A4" s="76" t="s">
        <v>24</v>
      </c>
      <c r="B4" s="76"/>
      <c r="C4" s="76"/>
      <c r="D4" s="76"/>
      <c r="E4" s="51">
        <v>0</v>
      </c>
      <c r="F4" s="51">
        <v>12</v>
      </c>
      <c r="G4" s="51">
        <v>16</v>
      </c>
      <c r="H4" s="51">
        <v>8</v>
      </c>
      <c r="I4" s="51">
        <v>0</v>
      </c>
      <c r="J4" s="29">
        <f>SUM(E4:I4)</f>
        <v>36</v>
      </c>
    </row>
    <row r="5" spans="1:10" x14ac:dyDescent="0.2">
      <c r="A5" s="76" t="s">
        <v>25</v>
      </c>
      <c r="B5" s="76"/>
      <c r="C5" s="76"/>
      <c r="D5" s="76"/>
      <c r="E5" s="51">
        <v>0</v>
      </c>
      <c r="F5" s="51">
        <v>16</v>
      </c>
      <c r="G5" s="51">
        <v>16</v>
      </c>
      <c r="H5" s="51">
        <v>8</v>
      </c>
      <c r="I5" s="51">
        <v>10</v>
      </c>
      <c r="J5" s="29">
        <f t="shared" ref="J5:J13" si="0">SUM(E5:I5)</f>
        <v>50</v>
      </c>
    </row>
    <row r="6" spans="1:10" x14ac:dyDescent="0.2">
      <c r="A6" s="76" t="s">
        <v>26</v>
      </c>
      <c r="B6" s="76"/>
      <c r="C6" s="76"/>
      <c r="D6" s="76"/>
      <c r="E6" s="51">
        <v>0</v>
      </c>
      <c r="F6" s="51">
        <v>16</v>
      </c>
      <c r="G6" s="51">
        <v>12</v>
      </c>
      <c r="H6" s="51">
        <v>8</v>
      </c>
      <c r="I6" s="51">
        <v>10</v>
      </c>
      <c r="J6" s="29">
        <f t="shared" si="0"/>
        <v>46</v>
      </c>
    </row>
    <row r="7" spans="1:10" x14ac:dyDescent="0.2">
      <c r="A7" s="76" t="s">
        <v>27</v>
      </c>
      <c r="B7" s="76"/>
      <c r="C7" s="76"/>
      <c r="D7" s="76"/>
      <c r="E7" s="51">
        <v>0</v>
      </c>
      <c r="F7" s="51">
        <v>12</v>
      </c>
      <c r="G7" s="51">
        <v>12</v>
      </c>
      <c r="H7" s="51">
        <v>6</v>
      </c>
      <c r="I7" s="51">
        <v>5</v>
      </c>
      <c r="J7" s="29">
        <f t="shared" si="0"/>
        <v>35</v>
      </c>
    </row>
    <row r="8" spans="1:10" x14ac:dyDescent="0.2">
      <c r="A8" s="76" t="s">
        <v>28</v>
      </c>
      <c r="B8" s="76"/>
      <c r="C8" s="76"/>
      <c r="D8" s="76"/>
      <c r="E8" s="51">
        <v>0</v>
      </c>
      <c r="F8" s="51">
        <v>12</v>
      </c>
      <c r="G8" s="51">
        <v>12</v>
      </c>
      <c r="H8" s="51">
        <v>6</v>
      </c>
      <c r="I8" s="51">
        <v>10</v>
      </c>
      <c r="J8" s="29">
        <f t="shared" si="0"/>
        <v>40</v>
      </c>
    </row>
    <row r="9" spans="1:10" x14ac:dyDescent="0.2">
      <c r="A9" s="76" t="s">
        <v>29</v>
      </c>
      <c r="B9" s="76"/>
      <c r="C9" s="76"/>
      <c r="D9" s="76"/>
      <c r="E9" s="51">
        <v>0</v>
      </c>
      <c r="F9" s="51">
        <v>12</v>
      </c>
      <c r="G9" s="51">
        <v>12</v>
      </c>
      <c r="H9" s="51">
        <v>8</v>
      </c>
      <c r="I9" s="51">
        <v>10</v>
      </c>
      <c r="J9" s="29">
        <f t="shared" si="0"/>
        <v>42</v>
      </c>
    </row>
    <row r="10" spans="1:10" x14ac:dyDescent="0.2">
      <c r="A10" s="76" t="s">
        <v>30</v>
      </c>
      <c r="B10" s="76"/>
      <c r="C10" s="76"/>
      <c r="D10" s="76"/>
      <c r="E10" s="51">
        <v>0</v>
      </c>
      <c r="F10" s="51">
        <v>12</v>
      </c>
      <c r="G10" s="51">
        <v>8</v>
      </c>
      <c r="H10" s="51">
        <v>8</v>
      </c>
      <c r="I10" s="51">
        <v>0</v>
      </c>
      <c r="J10" s="29">
        <f t="shared" si="0"/>
        <v>28</v>
      </c>
    </row>
    <row r="11" spans="1:10" x14ac:dyDescent="0.2">
      <c r="A11" s="76" t="s">
        <v>31</v>
      </c>
      <c r="B11" s="76"/>
      <c r="C11" s="76"/>
      <c r="D11" s="76"/>
      <c r="E11" s="51">
        <v>0</v>
      </c>
      <c r="F11" s="51">
        <v>12</v>
      </c>
      <c r="G11" s="51">
        <v>12</v>
      </c>
      <c r="H11" s="51">
        <v>8</v>
      </c>
      <c r="I11" s="51">
        <v>15</v>
      </c>
      <c r="J11" s="29">
        <f t="shared" si="0"/>
        <v>47</v>
      </c>
    </row>
    <row r="12" spans="1:10" x14ac:dyDescent="0.2">
      <c r="A12" s="76" t="s">
        <v>32</v>
      </c>
      <c r="B12" s="76"/>
      <c r="C12" s="76"/>
      <c r="D12" s="76"/>
      <c r="E12" s="51">
        <v>0</v>
      </c>
      <c r="F12" s="51">
        <v>12</v>
      </c>
      <c r="G12" s="51">
        <v>12</v>
      </c>
      <c r="H12" s="51">
        <v>6</v>
      </c>
      <c r="I12" s="51">
        <v>10</v>
      </c>
      <c r="J12" s="29">
        <f t="shared" si="0"/>
        <v>40</v>
      </c>
    </row>
    <row r="13" spans="1:10" x14ac:dyDescent="0.2">
      <c r="A13" s="76" t="s">
        <v>33</v>
      </c>
      <c r="B13" s="76"/>
      <c r="C13" s="76"/>
      <c r="D13" s="76"/>
      <c r="E13" s="51">
        <v>0</v>
      </c>
      <c r="F13" s="51">
        <v>12</v>
      </c>
      <c r="G13" s="51">
        <v>12</v>
      </c>
      <c r="H13" s="51">
        <v>8</v>
      </c>
      <c r="I13" s="51">
        <v>10</v>
      </c>
      <c r="J13" s="29">
        <f t="shared" si="0"/>
        <v>42</v>
      </c>
    </row>
  </sheetData>
  <mergeCells count="13">
    <mergeCell ref="A1:J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cols>
    <col min="9" max="9" width="9.140625" style="49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27"/>
      <c r="B2" s="26"/>
      <c r="C2" s="78" t="s">
        <v>10</v>
      </c>
      <c r="D2" s="78"/>
      <c r="E2" s="78"/>
      <c r="F2" s="78"/>
      <c r="G2" s="78"/>
      <c r="H2" s="26"/>
      <c r="I2" s="50"/>
      <c r="J2" s="25"/>
    </row>
    <row r="3" spans="1:10" ht="15" x14ac:dyDescent="0.25">
      <c r="A3" s="82" t="s">
        <v>12</v>
      </c>
      <c r="B3" s="82"/>
      <c r="C3" s="82"/>
      <c r="D3" s="82"/>
      <c r="E3" s="15" t="s">
        <v>13</v>
      </c>
      <c r="F3" s="30" t="s">
        <v>14</v>
      </c>
      <c r="G3" s="30" t="s">
        <v>15</v>
      </c>
      <c r="H3" s="31" t="s">
        <v>16</v>
      </c>
      <c r="I3" s="31" t="s">
        <v>23</v>
      </c>
      <c r="J3" s="17" t="s">
        <v>17</v>
      </c>
    </row>
    <row r="4" spans="1:10" x14ac:dyDescent="0.2">
      <c r="A4" s="76" t="s">
        <v>24</v>
      </c>
      <c r="B4" s="76"/>
      <c r="C4" s="76"/>
      <c r="D4" s="76"/>
      <c r="E4" s="52">
        <v>0</v>
      </c>
      <c r="F4" s="52">
        <v>16</v>
      </c>
      <c r="G4" s="52">
        <v>16</v>
      </c>
      <c r="H4" s="52">
        <v>6</v>
      </c>
      <c r="I4" s="52">
        <v>15</v>
      </c>
      <c r="J4" s="29">
        <f>SUM(E4:I4)</f>
        <v>53</v>
      </c>
    </row>
    <row r="5" spans="1:10" x14ac:dyDescent="0.2">
      <c r="A5" s="76" t="s">
        <v>25</v>
      </c>
      <c r="B5" s="76"/>
      <c r="C5" s="76"/>
      <c r="D5" s="76"/>
      <c r="E5" s="52">
        <v>0</v>
      </c>
      <c r="F5" s="52">
        <v>13.6</v>
      </c>
      <c r="G5" s="52">
        <v>16</v>
      </c>
      <c r="H5" s="52">
        <v>6</v>
      </c>
      <c r="I5" s="52">
        <v>20</v>
      </c>
      <c r="J5" s="29">
        <f t="shared" ref="J5:J13" si="0">SUM(E5:I5)</f>
        <v>55.6</v>
      </c>
    </row>
    <row r="6" spans="1:10" x14ac:dyDescent="0.2">
      <c r="A6" s="76" t="s">
        <v>26</v>
      </c>
      <c r="B6" s="76"/>
      <c r="C6" s="76"/>
      <c r="D6" s="76"/>
      <c r="E6" s="52">
        <v>0</v>
      </c>
      <c r="F6" s="52">
        <v>12</v>
      </c>
      <c r="G6" s="52">
        <v>12</v>
      </c>
      <c r="H6" s="52">
        <v>6</v>
      </c>
      <c r="I6" s="52">
        <v>20</v>
      </c>
      <c r="J6" s="29">
        <f t="shared" si="0"/>
        <v>50</v>
      </c>
    </row>
    <row r="7" spans="1:10" x14ac:dyDescent="0.2">
      <c r="A7" s="76" t="s">
        <v>27</v>
      </c>
      <c r="B7" s="76"/>
      <c r="C7" s="76"/>
      <c r="D7" s="76"/>
      <c r="E7" s="52">
        <v>0</v>
      </c>
      <c r="F7" s="52">
        <v>12</v>
      </c>
      <c r="G7" s="52">
        <v>12</v>
      </c>
      <c r="H7" s="52">
        <v>5</v>
      </c>
      <c r="I7" s="52">
        <v>20</v>
      </c>
      <c r="J7" s="29">
        <f t="shared" si="0"/>
        <v>49</v>
      </c>
    </row>
    <row r="8" spans="1:10" x14ac:dyDescent="0.2">
      <c r="A8" s="76" t="s">
        <v>28</v>
      </c>
      <c r="B8" s="76"/>
      <c r="C8" s="76"/>
      <c r="D8" s="76"/>
      <c r="E8" s="52">
        <v>0</v>
      </c>
      <c r="F8" s="52">
        <v>18</v>
      </c>
      <c r="G8" s="52">
        <v>18</v>
      </c>
      <c r="H8" s="52">
        <v>6</v>
      </c>
      <c r="I8" s="52">
        <v>20</v>
      </c>
      <c r="J8" s="29">
        <f t="shared" si="0"/>
        <v>62</v>
      </c>
    </row>
    <row r="9" spans="1:10" x14ac:dyDescent="0.2">
      <c r="A9" s="76" t="s">
        <v>29</v>
      </c>
      <c r="B9" s="76"/>
      <c r="C9" s="76"/>
      <c r="D9" s="76"/>
      <c r="E9" s="52">
        <v>0</v>
      </c>
      <c r="F9" s="52">
        <v>13.6</v>
      </c>
      <c r="G9" s="52">
        <v>20</v>
      </c>
      <c r="H9" s="52">
        <v>6</v>
      </c>
      <c r="I9" s="52">
        <v>22.5</v>
      </c>
      <c r="J9" s="29">
        <f t="shared" si="0"/>
        <v>62.1</v>
      </c>
    </row>
    <row r="10" spans="1:10" x14ac:dyDescent="0.2">
      <c r="A10" s="76" t="s">
        <v>30</v>
      </c>
      <c r="B10" s="76"/>
      <c r="C10" s="76"/>
      <c r="D10" s="76"/>
      <c r="E10" s="52">
        <v>0</v>
      </c>
      <c r="F10" s="52">
        <v>13.6</v>
      </c>
      <c r="G10" s="52">
        <v>12</v>
      </c>
      <c r="H10" s="52">
        <v>6</v>
      </c>
      <c r="I10" s="52">
        <v>20</v>
      </c>
      <c r="J10" s="29">
        <f t="shared" si="0"/>
        <v>51.6</v>
      </c>
    </row>
    <row r="11" spans="1:10" x14ac:dyDescent="0.2">
      <c r="A11" s="76" t="s">
        <v>31</v>
      </c>
      <c r="B11" s="76"/>
      <c r="C11" s="76"/>
      <c r="D11" s="76"/>
      <c r="E11" s="52">
        <v>0</v>
      </c>
      <c r="F11" s="52">
        <v>13.6</v>
      </c>
      <c r="G11" s="52">
        <v>12</v>
      </c>
      <c r="H11" s="52">
        <v>6</v>
      </c>
      <c r="I11" s="52">
        <v>20</v>
      </c>
      <c r="J11" s="29">
        <f t="shared" si="0"/>
        <v>51.6</v>
      </c>
    </row>
    <row r="12" spans="1:10" x14ac:dyDescent="0.2">
      <c r="A12" s="76" t="s">
        <v>32</v>
      </c>
      <c r="B12" s="76"/>
      <c r="C12" s="76"/>
      <c r="D12" s="76"/>
      <c r="E12" s="52">
        <v>0</v>
      </c>
      <c r="F12" s="52">
        <v>12</v>
      </c>
      <c r="G12" s="52">
        <v>12</v>
      </c>
      <c r="H12" s="52">
        <v>5</v>
      </c>
      <c r="I12" s="52">
        <v>20</v>
      </c>
      <c r="J12" s="29">
        <f t="shared" si="0"/>
        <v>49</v>
      </c>
    </row>
    <row r="13" spans="1:10" x14ac:dyDescent="0.2">
      <c r="A13" s="76" t="s">
        <v>33</v>
      </c>
      <c r="B13" s="76"/>
      <c r="C13" s="76"/>
      <c r="D13" s="76"/>
      <c r="E13" s="52">
        <v>0</v>
      </c>
      <c r="F13" s="52">
        <v>12</v>
      </c>
      <c r="G13" s="52">
        <v>12</v>
      </c>
      <c r="H13" s="52">
        <v>6</v>
      </c>
      <c r="I13" s="52">
        <v>17.5</v>
      </c>
      <c r="J13" s="29">
        <f t="shared" si="0"/>
        <v>47.5</v>
      </c>
    </row>
  </sheetData>
  <mergeCells count="13">
    <mergeCell ref="A1:J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workbookViewId="0">
      <selection activeCell="C2" sqref="C2:G2"/>
    </sheetView>
  </sheetViews>
  <sheetFormatPr defaultRowHeight="12.75" x14ac:dyDescent="0.2"/>
  <cols>
    <col min="9" max="9" width="9.140625" style="39"/>
  </cols>
  <sheetData>
    <row r="1" spans="1:10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75" x14ac:dyDescent="0.25">
      <c r="A2" s="14"/>
      <c r="B2" s="13"/>
      <c r="C2" s="78" t="s">
        <v>11</v>
      </c>
      <c r="D2" s="78"/>
      <c r="E2" s="78"/>
      <c r="F2" s="78"/>
      <c r="G2" s="78"/>
      <c r="H2" s="13"/>
      <c r="I2" s="40"/>
      <c r="J2" s="12"/>
    </row>
    <row r="3" spans="1:10" ht="15" x14ac:dyDescent="0.25">
      <c r="A3" s="79" t="s">
        <v>12</v>
      </c>
      <c r="B3" s="79"/>
      <c r="C3" s="79"/>
      <c r="D3" s="79"/>
      <c r="E3" s="15" t="s">
        <v>13</v>
      </c>
      <c r="F3" s="30" t="s">
        <v>14</v>
      </c>
      <c r="G3" s="30" t="s">
        <v>15</v>
      </c>
      <c r="H3" s="31" t="s">
        <v>16</v>
      </c>
      <c r="I3" s="31"/>
      <c r="J3" s="17" t="s">
        <v>17</v>
      </c>
    </row>
    <row r="4" spans="1:10" x14ac:dyDescent="0.2">
      <c r="A4" s="76" t="s">
        <v>24</v>
      </c>
      <c r="B4" s="76"/>
      <c r="C4" s="76"/>
      <c r="D4" s="76"/>
      <c r="E4" s="42">
        <v>25</v>
      </c>
      <c r="F4" s="42">
        <v>18</v>
      </c>
      <c r="G4" s="42">
        <v>20</v>
      </c>
      <c r="H4" s="42">
        <v>10</v>
      </c>
      <c r="I4" s="42">
        <v>25</v>
      </c>
      <c r="J4" s="29">
        <f>SUM(F4:I4)</f>
        <v>73</v>
      </c>
    </row>
    <row r="5" spans="1:10" x14ac:dyDescent="0.2">
      <c r="A5" s="76" t="s">
        <v>25</v>
      </c>
      <c r="B5" s="76"/>
      <c r="C5" s="76"/>
      <c r="D5" s="76"/>
      <c r="E5" s="42">
        <v>15</v>
      </c>
      <c r="F5" s="42">
        <v>18</v>
      </c>
      <c r="G5" s="42">
        <v>19.600000000000001</v>
      </c>
      <c r="H5" s="42">
        <v>10</v>
      </c>
      <c r="I5" s="42">
        <v>25</v>
      </c>
      <c r="J5" s="29">
        <f t="shared" ref="J5:J13" si="0">SUM(F5:I5)</f>
        <v>72.599999999999994</v>
      </c>
    </row>
    <row r="6" spans="1:10" x14ac:dyDescent="0.2">
      <c r="A6" s="76" t="s">
        <v>26</v>
      </c>
      <c r="B6" s="76"/>
      <c r="C6" s="76"/>
      <c r="D6" s="76"/>
      <c r="E6" s="42">
        <v>20</v>
      </c>
      <c r="F6" s="42">
        <v>15.2</v>
      </c>
      <c r="G6" s="42">
        <v>16</v>
      </c>
      <c r="H6" s="42">
        <v>6</v>
      </c>
      <c r="I6" s="42">
        <v>15</v>
      </c>
      <c r="J6" s="29">
        <f t="shared" si="0"/>
        <v>52.2</v>
      </c>
    </row>
    <row r="7" spans="1:10" x14ac:dyDescent="0.2">
      <c r="A7" s="76" t="s">
        <v>27</v>
      </c>
      <c r="B7" s="76"/>
      <c r="C7" s="76"/>
      <c r="D7" s="76"/>
      <c r="E7" s="42">
        <v>10</v>
      </c>
      <c r="F7" s="42">
        <v>16.399999999999999</v>
      </c>
      <c r="G7" s="42">
        <v>10</v>
      </c>
      <c r="H7" s="42">
        <v>7</v>
      </c>
      <c r="I7" s="42">
        <v>10</v>
      </c>
      <c r="J7" s="29">
        <f t="shared" si="0"/>
        <v>43.4</v>
      </c>
    </row>
    <row r="8" spans="1:10" x14ac:dyDescent="0.2">
      <c r="A8" s="76" t="s">
        <v>28</v>
      </c>
      <c r="B8" s="76"/>
      <c r="C8" s="76"/>
      <c r="D8" s="76"/>
      <c r="E8" s="42">
        <v>17.5</v>
      </c>
      <c r="F8" s="42">
        <v>18</v>
      </c>
      <c r="G8" s="42">
        <v>20</v>
      </c>
      <c r="H8" s="42">
        <v>9</v>
      </c>
      <c r="I8" s="42">
        <v>20</v>
      </c>
      <c r="J8" s="29">
        <f t="shared" si="0"/>
        <v>67</v>
      </c>
    </row>
    <row r="9" spans="1:10" x14ac:dyDescent="0.2">
      <c r="A9" s="76" t="s">
        <v>29</v>
      </c>
      <c r="B9" s="76"/>
      <c r="C9" s="76"/>
      <c r="D9" s="76"/>
      <c r="E9" s="42">
        <v>25</v>
      </c>
      <c r="F9" s="42">
        <v>20</v>
      </c>
      <c r="G9" s="42">
        <v>18</v>
      </c>
      <c r="H9" s="42">
        <v>10</v>
      </c>
      <c r="I9" s="42">
        <v>25</v>
      </c>
      <c r="J9" s="29">
        <f t="shared" si="0"/>
        <v>73</v>
      </c>
    </row>
    <row r="10" spans="1:10" x14ac:dyDescent="0.2">
      <c r="A10" s="76" t="s">
        <v>30</v>
      </c>
      <c r="B10" s="76"/>
      <c r="C10" s="76"/>
      <c r="D10" s="76"/>
      <c r="E10" s="42">
        <v>20</v>
      </c>
      <c r="F10" s="42">
        <v>11.2</v>
      </c>
      <c r="G10" s="42">
        <v>18</v>
      </c>
      <c r="H10" s="42">
        <v>10</v>
      </c>
      <c r="I10" s="42">
        <v>15</v>
      </c>
      <c r="J10" s="29">
        <f t="shared" si="0"/>
        <v>54.2</v>
      </c>
    </row>
    <row r="11" spans="1:10" x14ac:dyDescent="0.2">
      <c r="A11" s="76" t="s">
        <v>31</v>
      </c>
      <c r="B11" s="76"/>
      <c r="C11" s="76"/>
      <c r="D11" s="76"/>
      <c r="E11" s="42">
        <v>20</v>
      </c>
      <c r="F11" s="42">
        <v>14.4</v>
      </c>
      <c r="G11" s="42">
        <v>20</v>
      </c>
      <c r="H11" s="42">
        <v>10</v>
      </c>
      <c r="I11" s="42">
        <v>15</v>
      </c>
      <c r="J11" s="29">
        <f t="shared" si="0"/>
        <v>59.4</v>
      </c>
    </row>
    <row r="12" spans="1:10" x14ac:dyDescent="0.2">
      <c r="A12" s="76" t="s">
        <v>32</v>
      </c>
      <c r="B12" s="76"/>
      <c r="C12" s="76"/>
      <c r="D12" s="76"/>
      <c r="E12" s="42">
        <v>12.5</v>
      </c>
      <c r="F12" s="42">
        <v>8</v>
      </c>
      <c r="G12" s="42">
        <v>16</v>
      </c>
      <c r="H12" s="42">
        <v>10</v>
      </c>
      <c r="I12" s="42">
        <v>25</v>
      </c>
      <c r="J12" s="29">
        <f t="shared" si="0"/>
        <v>59</v>
      </c>
    </row>
    <row r="13" spans="1:10" x14ac:dyDescent="0.2">
      <c r="A13" s="76" t="s">
        <v>33</v>
      </c>
      <c r="B13" s="76"/>
      <c r="C13" s="76"/>
      <c r="D13" s="76"/>
      <c r="E13" s="42">
        <v>5</v>
      </c>
      <c r="F13" s="42">
        <v>16</v>
      </c>
      <c r="G13" s="42">
        <v>20</v>
      </c>
      <c r="H13" s="42">
        <v>10</v>
      </c>
      <c r="I13" s="42">
        <v>25</v>
      </c>
      <c r="J13" s="29">
        <f t="shared" si="0"/>
        <v>71</v>
      </c>
    </row>
  </sheetData>
  <mergeCells count="13">
    <mergeCell ref="A1:J1"/>
    <mergeCell ref="C2:G2"/>
    <mergeCell ref="A3:D3"/>
    <mergeCell ref="A6:D6"/>
    <mergeCell ref="A5:D5"/>
    <mergeCell ref="A4:D4"/>
    <mergeCell ref="A12:D12"/>
    <mergeCell ref="A13:D13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8" sqref="J8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83" t="s">
        <v>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6.25" customHeight="1" x14ac:dyDescent="0.2">
      <c r="A2" s="84" t="s">
        <v>22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Crystal Communications</v>
      </c>
      <c r="B5" s="9">
        <f>'1'!J4</f>
        <v>64.2</v>
      </c>
      <c r="C5" s="9">
        <f>'2'!J4</f>
        <v>73.7</v>
      </c>
      <c r="D5" s="9">
        <f>'3'!J4</f>
        <v>41.8</v>
      </c>
      <c r="E5" s="9">
        <f>'4'!J4</f>
        <v>51</v>
      </c>
      <c r="F5" s="9">
        <f>'5'!J4</f>
        <v>36</v>
      </c>
      <c r="G5" s="9">
        <f>'6'!J4</f>
        <v>53</v>
      </c>
      <c r="H5" s="9">
        <f>'7'!J4</f>
        <v>73</v>
      </c>
      <c r="I5" s="9">
        <f>AVERAGE(B5:H5)</f>
        <v>56.1</v>
      </c>
      <c r="J5" s="10">
        <f>RANK(I5,$I$5:$I$14,0)</f>
        <v>3</v>
      </c>
    </row>
    <row r="6" spans="1:12" ht="16.5" customHeight="1" x14ac:dyDescent="0.2">
      <c r="A6" s="8" t="str">
        <f>'7'!A5:D5</f>
        <v>DataVox</v>
      </c>
      <c r="B6" s="9">
        <f>'1'!J5</f>
        <v>55</v>
      </c>
      <c r="C6" s="9">
        <f>'2'!J5</f>
        <v>71.2</v>
      </c>
      <c r="D6" s="9">
        <f>'3'!J5</f>
        <v>49</v>
      </c>
      <c r="E6" s="9">
        <f>'4'!J5</f>
        <v>51</v>
      </c>
      <c r="F6" s="9">
        <f>'5'!J5</f>
        <v>50</v>
      </c>
      <c r="G6" s="9">
        <f>'6'!J5</f>
        <v>55.6</v>
      </c>
      <c r="H6" s="9">
        <f>'7'!J5</f>
        <v>72.599999999999994</v>
      </c>
      <c r="I6" s="9">
        <f>AVERAGE(B6:H6)</f>
        <v>57.771428571428565</v>
      </c>
      <c r="J6" s="10">
        <f t="shared" ref="J6:J14" si="0">RANK(I6,$I$5:$I$14,0)</f>
        <v>2</v>
      </c>
    </row>
    <row r="7" spans="1:12" ht="16.5" customHeight="1" x14ac:dyDescent="0.2">
      <c r="A7" s="8" t="str">
        <f>'7'!A6:D6</f>
        <v>Hairel Enterprises</v>
      </c>
      <c r="B7" s="9">
        <f>'1'!J6</f>
        <v>56.199999999999996</v>
      </c>
      <c r="C7" s="9">
        <f>'2'!J6</f>
        <v>64.7</v>
      </c>
      <c r="D7" s="9">
        <f>'3'!J6</f>
        <v>43.8</v>
      </c>
      <c r="E7" s="9">
        <f>'4'!J6</f>
        <v>34</v>
      </c>
      <c r="F7" s="9">
        <f>'5'!J6</f>
        <v>46</v>
      </c>
      <c r="G7" s="9">
        <f>'6'!J6</f>
        <v>50</v>
      </c>
      <c r="H7" s="9">
        <f>'7'!J6</f>
        <v>52.2</v>
      </c>
      <c r="I7" s="9">
        <f>AVERAGE(B7:H7)</f>
        <v>49.557142857142857</v>
      </c>
      <c r="J7" s="10">
        <f t="shared" si="0"/>
        <v>5</v>
      </c>
    </row>
    <row r="8" spans="1:12" x14ac:dyDescent="0.2">
      <c r="A8" s="8" t="str">
        <f>'7'!A7:D7</f>
        <v>MCA Communications</v>
      </c>
      <c r="B8" s="9">
        <f>'1'!J7</f>
        <v>40</v>
      </c>
      <c r="C8" s="9">
        <f>'2'!J7</f>
        <v>47</v>
      </c>
      <c r="D8" s="9">
        <f>'3'!J7</f>
        <v>59.7</v>
      </c>
      <c r="E8" s="9">
        <f>'4'!J7</f>
        <v>27</v>
      </c>
      <c r="F8" s="9">
        <f>'5'!J7</f>
        <v>35</v>
      </c>
      <c r="G8" s="9">
        <f>'6'!J7</f>
        <v>49</v>
      </c>
      <c r="H8" s="9">
        <f>'7'!J7</f>
        <v>43.4</v>
      </c>
      <c r="I8" s="9">
        <f t="shared" ref="I8:I14" si="1">AVERAGE(B8:H8)</f>
        <v>43.014285714285712</v>
      </c>
      <c r="J8" s="10">
        <f t="shared" si="0"/>
        <v>8</v>
      </c>
    </row>
    <row r="9" spans="1:12" x14ac:dyDescent="0.2">
      <c r="A9" s="8" t="str">
        <f>'7'!A8:D8</f>
        <v>NETSYNC Network Solutions</v>
      </c>
      <c r="B9" s="9">
        <f>'1'!J8</f>
        <v>55.8</v>
      </c>
      <c r="C9" s="9">
        <f>'2'!J8</f>
        <v>63.1</v>
      </c>
      <c r="D9" s="9">
        <f>'3'!J8</f>
        <v>49</v>
      </c>
      <c r="E9" s="9">
        <f>'4'!J8</f>
        <v>27</v>
      </c>
      <c r="F9" s="9">
        <f>'5'!J8</f>
        <v>40</v>
      </c>
      <c r="G9" s="9">
        <f>'6'!J8</f>
        <v>62</v>
      </c>
      <c r="H9" s="9">
        <f>'7'!J8</f>
        <v>67</v>
      </c>
      <c r="I9" s="9">
        <f t="shared" si="1"/>
        <v>51.98571428571428</v>
      </c>
      <c r="J9" s="10">
        <f t="shared" si="0"/>
        <v>4</v>
      </c>
    </row>
    <row r="10" spans="1:12" x14ac:dyDescent="0.2">
      <c r="A10" s="8" t="str">
        <f>'7'!A9:D9</f>
        <v>Network Cabling Services</v>
      </c>
      <c r="B10" s="9">
        <f>'1'!J9</f>
        <v>69.300000000000011</v>
      </c>
      <c r="C10" s="9">
        <f>'2'!J9</f>
        <v>74.599999999999994</v>
      </c>
      <c r="D10" s="9">
        <f>'3'!J9</f>
        <v>55</v>
      </c>
      <c r="E10" s="9">
        <f>'4'!J9</f>
        <v>48.5</v>
      </c>
      <c r="F10" s="9">
        <f>'5'!J9</f>
        <v>42</v>
      </c>
      <c r="G10" s="9">
        <f>'6'!J9</f>
        <v>62.1</v>
      </c>
      <c r="H10" s="9">
        <f>'7'!J9</f>
        <v>73</v>
      </c>
      <c r="I10" s="9">
        <f t="shared" si="1"/>
        <v>60.642857142857146</v>
      </c>
      <c r="J10" s="10">
        <f t="shared" si="0"/>
        <v>1</v>
      </c>
    </row>
    <row r="11" spans="1:12" x14ac:dyDescent="0.2">
      <c r="A11" s="8" t="str">
        <f>'7'!A10:D10</f>
        <v>Onesource Building Technologies</v>
      </c>
      <c r="B11" s="9">
        <f>'1'!J10</f>
        <v>39</v>
      </c>
      <c r="C11" s="9">
        <f>'2'!J10</f>
        <v>41.2</v>
      </c>
      <c r="D11" s="9">
        <f>'3'!J10</f>
        <v>47</v>
      </c>
      <c r="E11" s="9">
        <f>'4'!J10</f>
        <v>25</v>
      </c>
      <c r="F11" s="9">
        <f>'5'!J10</f>
        <v>28</v>
      </c>
      <c r="G11" s="9">
        <f>'6'!J10</f>
        <v>51.6</v>
      </c>
      <c r="H11" s="9">
        <f>'7'!J10</f>
        <v>54.2</v>
      </c>
      <c r="I11" s="9">
        <f t="shared" si="1"/>
        <v>40.857142857142854</v>
      </c>
      <c r="J11" s="10">
        <f t="shared" si="0"/>
        <v>9</v>
      </c>
    </row>
    <row r="12" spans="1:12" x14ac:dyDescent="0.2">
      <c r="A12" s="8" t="str">
        <f>'7'!A11:D11</f>
        <v>P &amp; C  Communications</v>
      </c>
      <c r="B12" s="9">
        <f>'1'!J11</f>
        <v>41</v>
      </c>
      <c r="C12" s="9">
        <f>'2'!J11</f>
        <v>58.5</v>
      </c>
      <c r="D12" s="9">
        <f>'3'!J11</f>
        <v>45</v>
      </c>
      <c r="E12" s="9">
        <f>'4'!J11</f>
        <v>25</v>
      </c>
      <c r="F12" s="9">
        <f>'5'!J11</f>
        <v>47</v>
      </c>
      <c r="G12" s="9">
        <f>'6'!J11</f>
        <v>51.6</v>
      </c>
      <c r="H12" s="9">
        <f>'7'!J11</f>
        <v>59.4</v>
      </c>
      <c r="I12" s="9">
        <f t="shared" si="1"/>
        <v>46.785714285714285</v>
      </c>
      <c r="J12" s="10">
        <f t="shared" si="0"/>
        <v>6</v>
      </c>
    </row>
    <row r="13" spans="1:12" x14ac:dyDescent="0.2">
      <c r="A13" s="8" t="str">
        <f>'7'!A12:D12</f>
        <v>Trace, LLC</v>
      </c>
      <c r="B13" s="9">
        <f>'1'!J12</f>
        <v>36</v>
      </c>
      <c r="C13" s="9">
        <f>'2'!J12</f>
        <v>41.2</v>
      </c>
      <c r="D13" s="9">
        <f>'3'!J12</f>
        <v>30</v>
      </c>
      <c r="E13" s="9">
        <f>'4'!J12</f>
        <v>27.5</v>
      </c>
      <c r="F13" s="9">
        <f>'5'!J12</f>
        <v>40</v>
      </c>
      <c r="G13" s="9">
        <f>'6'!J12</f>
        <v>49</v>
      </c>
      <c r="H13" s="9">
        <f>'7'!J12</f>
        <v>59</v>
      </c>
      <c r="I13" s="9">
        <f t="shared" si="1"/>
        <v>40.385714285714286</v>
      </c>
      <c r="J13" s="10">
        <f t="shared" si="0"/>
        <v>10</v>
      </c>
    </row>
    <row r="14" spans="1:12" x14ac:dyDescent="0.2">
      <c r="A14" s="8" t="str">
        <f>'7'!A13:D13</f>
        <v>Walkercom Balanced Solutions</v>
      </c>
      <c r="B14" s="9">
        <f>'1'!J13</f>
        <v>42</v>
      </c>
      <c r="C14" s="9">
        <f>'2'!J13</f>
        <v>41.1</v>
      </c>
      <c r="D14" s="9">
        <f>'3'!J13</f>
        <v>51</v>
      </c>
      <c r="E14" s="9">
        <f>'4'!J13</f>
        <v>25</v>
      </c>
      <c r="F14" s="9">
        <f>'5'!J13</f>
        <v>42</v>
      </c>
      <c r="G14" s="9">
        <f>'6'!J13</f>
        <v>47.5</v>
      </c>
      <c r="H14" s="9">
        <f>'7'!J13</f>
        <v>71</v>
      </c>
      <c r="I14" s="9">
        <f t="shared" si="1"/>
        <v>45.657142857142858</v>
      </c>
      <c r="J14" s="10">
        <f t="shared" si="0"/>
        <v>7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14" sqref="G1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83" t="s">
        <v>19</v>
      </c>
      <c r="B1" s="83"/>
      <c r="C1" s="83"/>
      <c r="D1" s="83"/>
    </row>
    <row r="2" spans="1:4" ht="48.75" customHeight="1" x14ac:dyDescent="0.2">
      <c r="A2" s="84" t="str">
        <f>Technical!A2</f>
        <v xml:space="preserve">RFP730-17017 HPM Fiber Optic Network Install </v>
      </c>
      <c r="B2" s="84"/>
      <c r="C2" s="84"/>
      <c r="D2" s="84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20</v>
      </c>
      <c r="D4" s="6" t="s">
        <v>4</v>
      </c>
    </row>
    <row r="5" spans="1:4" ht="16.5" customHeight="1" x14ac:dyDescent="0.2">
      <c r="A5" s="8" t="str">
        <f>'7'!A4:D4</f>
        <v>Crystal Communications</v>
      </c>
      <c r="B5" s="9">
        <f>'7'!E4</f>
        <v>25</v>
      </c>
      <c r="C5" s="9">
        <f>AVERAGE(B5)</f>
        <v>25</v>
      </c>
      <c r="D5" s="10">
        <f>RANK(C5,$C$5:$C$14,0)</f>
        <v>1</v>
      </c>
    </row>
    <row r="6" spans="1:4" ht="16.5" customHeight="1" x14ac:dyDescent="0.2">
      <c r="A6" s="8" t="str">
        <f>'7'!A5:D5</f>
        <v>DataVox</v>
      </c>
      <c r="B6" s="9">
        <f>'7'!E5</f>
        <v>15</v>
      </c>
      <c r="C6" s="9">
        <f t="shared" ref="C6:C14" si="0">AVERAGE(B6)</f>
        <v>15</v>
      </c>
      <c r="D6" s="10">
        <f t="shared" ref="D6:D14" si="1">RANK(C6,$C$5:$C$14,0)</f>
        <v>7</v>
      </c>
    </row>
    <row r="7" spans="1:4" ht="16.5" customHeight="1" x14ac:dyDescent="0.2">
      <c r="A7" s="8" t="str">
        <f>'7'!A6:D6</f>
        <v>Hairel Enterprises</v>
      </c>
      <c r="B7" s="9">
        <f>'7'!E6</f>
        <v>20</v>
      </c>
      <c r="C7" s="9">
        <f t="shared" si="0"/>
        <v>20</v>
      </c>
      <c r="D7" s="10">
        <f t="shared" si="1"/>
        <v>3</v>
      </c>
    </row>
    <row r="8" spans="1:4" x14ac:dyDescent="0.2">
      <c r="A8" s="8" t="str">
        <f>'7'!A7:D7</f>
        <v>MCA Communications</v>
      </c>
      <c r="B8" s="9">
        <f>'7'!E7</f>
        <v>10</v>
      </c>
      <c r="C8" s="9">
        <f t="shared" si="0"/>
        <v>10</v>
      </c>
      <c r="D8" s="10">
        <f t="shared" si="1"/>
        <v>9</v>
      </c>
    </row>
    <row r="9" spans="1:4" x14ac:dyDescent="0.2">
      <c r="A9" s="8" t="str">
        <f>'7'!A8:D8</f>
        <v>NETSYNC Network Solutions</v>
      </c>
      <c r="B9" s="9">
        <f>'7'!E8</f>
        <v>17.5</v>
      </c>
      <c r="C9" s="9">
        <f t="shared" si="0"/>
        <v>17.5</v>
      </c>
      <c r="D9" s="10">
        <f t="shared" si="1"/>
        <v>6</v>
      </c>
    </row>
    <row r="10" spans="1:4" x14ac:dyDescent="0.2">
      <c r="A10" s="8" t="str">
        <f>'7'!A9:D9</f>
        <v>Network Cabling Services</v>
      </c>
      <c r="B10" s="9">
        <f>'7'!E9</f>
        <v>25</v>
      </c>
      <c r="C10" s="9">
        <f t="shared" si="0"/>
        <v>25</v>
      </c>
      <c r="D10" s="10">
        <f t="shared" si="1"/>
        <v>1</v>
      </c>
    </row>
    <row r="11" spans="1:4" x14ac:dyDescent="0.2">
      <c r="A11" s="8" t="str">
        <f>'7'!A10:D10</f>
        <v>Onesource Building Technologies</v>
      </c>
      <c r="B11" s="9">
        <f>'7'!E10</f>
        <v>20</v>
      </c>
      <c r="C11" s="9">
        <f t="shared" si="0"/>
        <v>20</v>
      </c>
      <c r="D11" s="10">
        <f t="shared" si="1"/>
        <v>3</v>
      </c>
    </row>
    <row r="12" spans="1:4" x14ac:dyDescent="0.2">
      <c r="A12" s="8" t="str">
        <f>'7'!A11:D11</f>
        <v>P &amp; C  Communications</v>
      </c>
      <c r="B12" s="9">
        <f>'7'!E11</f>
        <v>20</v>
      </c>
      <c r="C12" s="9">
        <f t="shared" si="0"/>
        <v>20</v>
      </c>
      <c r="D12" s="10">
        <f t="shared" si="1"/>
        <v>3</v>
      </c>
    </row>
    <row r="13" spans="1:4" x14ac:dyDescent="0.2">
      <c r="A13" s="8" t="str">
        <f>'7'!A12:D12</f>
        <v>Trace, LLC</v>
      </c>
      <c r="B13" s="9">
        <f>'7'!E12</f>
        <v>12.5</v>
      </c>
      <c r="C13" s="9">
        <f t="shared" si="0"/>
        <v>12.5</v>
      </c>
      <c r="D13" s="10">
        <f t="shared" si="1"/>
        <v>8</v>
      </c>
    </row>
    <row r="14" spans="1:4" x14ac:dyDescent="0.2">
      <c r="A14" s="8" t="str">
        <f>'7'!A13:D13</f>
        <v>Walkercom Balanced Solutions</v>
      </c>
      <c r="B14" s="9">
        <f>'7'!E13</f>
        <v>5</v>
      </c>
      <c r="C14" s="9">
        <f t="shared" si="0"/>
        <v>5</v>
      </c>
      <c r="D14" s="10">
        <f t="shared" si="1"/>
        <v>10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2017-06-14T15:23:13Z</dcterms:modified>
</cp:coreProperties>
</file>