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15" yWindow="930" windowWidth="15015" windowHeight="7650" tabRatio="814" firstSheet="1" activeTab="10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  <sheet name="Technical Summary" sheetId="4" r:id="rId9"/>
    <sheet name="Pricing Score Calculation" sheetId="27" r:id="rId10"/>
    <sheet name="Summary" sheetId="28" r:id="rId11"/>
    <sheet name="Criteria" sheetId="29" r:id="rId12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8" i="29" l="1"/>
  <c r="H7" i="29"/>
  <c r="H6" i="29"/>
  <c r="H5" i="29"/>
  <c r="H4" i="29"/>
  <c r="H3" i="29"/>
  <c r="H2" i="29"/>
  <c r="H6" i="4" l="1"/>
  <c r="H7" i="4"/>
  <c r="H5" i="4"/>
  <c r="G6" i="4"/>
  <c r="G7" i="4"/>
  <c r="G5" i="4"/>
  <c r="F6" i="4"/>
  <c r="F7" i="4"/>
  <c r="F5" i="4"/>
  <c r="E6" i="4"/>
  <c r="E7" i="4"/>
  <c r="E5" i="4"/>
  <c r="D6" i="4"/>
  <c r="D7" i="4"/>
  <c r="D5" i="4"/>
  <c r="C6" i="4"/>
  <c r="C7" i="4"/>
  <c r="C5" i="4"/>
  <c r="B6" i="4"/>
  <c r="B7" i="4"/>
  <c r="B5" i="4"/>
  <c r="B14" i="27"/>
  <c r="B16" i="27" l="1"/>
  <c r="B15" i="27"/>
  <c r="H5" i="25" l="1"/>
  <c r="I5" i="25"/>
  <c r="G5" i="28" s="1"/>
  <c r="H5" i="24"/>
  <c r="I5" i="24"/>
  <c r="F5" i="28" s="1"/>
  <c r="I6" i="26" l="1"/>
  <c r="H6" i="28" s="1"/>
  <c r="I7" i="26"/>
  <c r="H7" i="28" s="1"/>
  <c r="I5" i="26"/>
  <c r="H5" i="28" s="1"/>
  <c r="H6" i="26"/>
  <c r="H7" i="26"/>
  <c r="H5" i="26"/>
  <c r="I7" i="25"/>
  <c r="G7" i="28" s="1"/>
  <c r="I6" i="25"/>
  <c r="G6" i="28" s="1"/>
  <c r="H6" i="25"/>
  <c r="H7" i="25"/>
  <c r="I6" i="24"/>
  <c r="F6" i="28" s="1"/>
  <c r="I7" i="24"/>
  <c r="F7" i="28" s="1"/>
  <c r="H6" i="24"/>
  <c r="H7" i="24"/>
  <c r="I7" i="23"/>
  <c r="E7" i="28" s="1"/>
  <c r="I6" i="23"/>
  <c r="E6" i="28" s="1"/>
  <c r="I5" i="23"/>
  <c r="E5" i="28" s="1"/>
  <c r="H6" i="23"/>
  <c r="H7" i="23"/>
  <c r="H5" i="23"/>
  <c r="I7" i="22"/>
  <c r="D7" i="28" s="1"/>
  <c r="I6" i="22"/>
  <c r="D6" i="28" s="1"/>
  <c r="I5" i="22"/>
  <c r="D5" i="28" s="1"/>
  <c r="H7" i="22"/>
  <c r="H6" i="22"/>
  <c r="H5" i="22"/>
  <c r="I7" i="21"/>
  <c r="C7" i="28" s="1"/>
  <c r="I6" i="21"/>
  <c r="C6" i="28" s="1"/>
  <c r="I5" i="21"/>
  <c r="C5" i="28" s="1"/>
  <c r="H7" i="21"/>
  <c r="H6" i="21"/>
  <c r="H5" i="21"/>
  <c r="H7" i="20"/>
  <c r="H6" i="20"/>
  <c r="H5" i="20"/>
  <c r="I7" i="20"/>
  <c r="B7" i="28" s="1"/>
  <c r="I6" i="20"/>
  <c r="B6" i="28" s="1"/>
  <c r="I5" i="20"/>
  <c r="B5" i="28" s="1"/>
  <c r="A7" i="4" l="1"/>
  <c r="A6" i="26"/>
  <c r="A7" i="25"/>
  <c r="A7" i="23"/>
  <c r="A6" i="22"/>
  <c r="A7" i="21"/>
  <c r="A7" i="28"/>
  <c r="A6" i="28"/>
  <c r="A5" i="26"/>
  <c r="A5" i="23" l="1"/>
  <c r="A5" i="21"/>
  <c r="A5" i="25"/>
  <c r="A6" i="23"/>
  <c r="A6" i="4"/>
  <c r="A5" i="20"/>
  <c r="A7" i="22"/>
  <c r="A5" i="24"/>
  <c r="A7" i="26"/>
  <c r="A5" i="28"/>
  <c r="A5" i="4"/>
  <c r="A6" i="21"/>
  <c r="A6" i="25"/>
  <c r="A7" i="20"/>
  <c r="A5" i="22"/>
  <c r="A7" i="24"/>
  <c r="A6" i="20"/>
  <c r="A6" i="24"/>
  <c r="A2" i="28"/>
  <c r="B4" i="27"/>
  <c r="A2" i="4"/>
  <c r="A2" i="26"/>
  <c r="A2" i="25"/>
  <c r="A2" i="24"/>
  <c r="A2" i="23"/>
  <c r="A2" i="22"/>
  <c r="A2" i="21"/>
  <c r="A2" i="20"/>
  <c r="E9" i="27" l="1"/>
  <c r="C16" i="27" s="1"/>
  <c r="D9" i="27" l="1"/>
  <c r="C15" i="27" s="1"/>
  <c r="C9" i="27"/>
  <c r="E10" i="27" l="1"/>
  <c r="C14" i="27"/>
  <c r="E11" i="27"/>
  <c r="D10" i="27"/>
  <c r="D11" i="27" s="1"/>
  <c r="I6" i="4" l="1"/>
  <c r="I5" i="28" l="1"/>
  <c r="I7" i="28" l="1"/>
  <c r="I6" i="28"/>
  <c r="I7" i="4"/>
  <c r="I5" i="4"/>
  <c r="J5" i="28" l="1"/>
  <c r="J6" i="28"/>
  <c r="J7" i="28"/>
  <c r="J7" i="4"/>
  <c r="J5" i="4"/>
  <c r="J6" i="4"/>
</calcChain>
</file>

<file path=xl/sharedStrings.xml><?xml version="1.0" encoding="utf-8"?>
<sst xmlns="http://schemas.openxmlformats.org/spreadsheetml/2006/main" count="123" uniqueCount="53">
  <si>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</si>
  <si>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</si>
  <si>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</si>
  <si>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</si>
  <si>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</si>
  <si>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</si>
  <si>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</si>
  <si>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</si>
  <si>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</si>
  <si>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</si>
  <si>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</si>
  <si>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Best Priced</t>
  </si>
  <si>
    <t>Company</t>
  </si>
  <si>
    <t>Lump Sum Price</t>
  </si>
  <si>
    <t>Difference</t>
  </si>
  <si>
    <t>Scoring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</si>
  <si>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</si>
  <si>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</si>
  <si>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Criterion #6</t>
  </si>
  <si>
    <t>Barry Simmons</t>
  </si>
  <si>
    <t>Terry Hawkins</t>
  </si>
  <si>
    <t>Brittanee Adams</t>
  </si>
  <si>
    <t>Cost</t>
  </si>
  <si>
    <t>Percentage</t>
  </si>
  <si>
    <t>RFP730-17036 MREB Phase II Lab Buildout</t>
  </si>
  <si>
    <t>DPR Construction</t>
  </si>
  <si>
    <t>J.T. Vaughn Construction</t>
  </si>
  <si>
    <t>Tellepsen Builders, LP</t>
  </si>
  <si>
    <t>Cris Milligan</t>
  </si>
  <si>
    <t>Danny Guffey</t>
  </si>
  <si>
    <t>Jim Norcom III</t>
  </si>
  <si>
    <t>Shannon Jones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</si>
  <si>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</si>
  <si>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</si>
  <si>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</si>
  <si>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</si>
  <si>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</si>
  <si>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</si>
  <si>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</si>
  <si>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Evaluation Criteria</t>
  </si>
  <si>
    <t>Points</t>
  </si>
  <si>
    <t>Weight</t>
  </si>
  <si>
    <t>Score</t>
  </si>
  <si>
    <t>1. Respondent’s credentials and Cost and Delivery Proposal (Section 4.2)</t>
  </si>
  <si>
    <t>2. Respondent’s qualifications, technical and experience with a focus on labs with short durations completed for the University of Houston System (including any component university) or other institutions of higher education (Section 4.3)</t>
  </si>
  <si>
    <t xml:space="preserve">3. Respondent’s qualifications and experience of Proposed Construction Team (Section 4.4)
</t>
  </si>
  <si>
    <t>4. Respondent’s construction and execution plan (Section 4.5)</t>
  </si>
  <si>
    <t>5. Respondent’s project planning and scheduling (Section 4.6)</t>
  </si>
  <si>
    <t>6. Respondent’s safety management program (Section 4.7)</t>
  </si>
  <si>
    <t>*Total =</t>
  </si>
  <si>
    <t>*Note:  Total should be equal to 100 if received 5-point per criterion.</t>
  </si>
  <si>
    <t>Prepared by: Senior Buyer 2/27/17</t>
  </si>
  <si>
    <t>Checked by: Purchasing Director 2/27/17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</si>
</sst>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2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2"/>
      <color indexed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10" applyNumberFormat="0" applyAlignment="0" applyProtection="0"/>
    <xf numFmtId="0" fontId="12" fillId="25" borderId="11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10" applyNumberFormat="0" applyAlignment="0" applyProtection="0"/>
    <xf numFmtId="0" fontId="19" fillId="0" borderId="15" applyNumberFormat="0" applyFill="0" applyAlignment="0" applyProtection="0"/>
    <xf numFmtId="0" fontId="20" fillId="26" borderId="0" applyNumberFormat="0" applyBorder="0" applyAlignment="0" applyProtection="0"/>
    <xf numFmtId="0" fontId="7" fillId="27" borderId="16" applyNumberFormat="0" applyFont="0" applyAlignment="0" applyProtection="0"/>
    <xf numFmtId="0" fontId="21" fillId="24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7" fillId="27" borderId="16" applyNumberFormat="0" applyFont="0" applyAlignment="0" applyProtection="0"/>
    <xf numFmtId="44" fontId="7" fillId="0" borderId="0" applyFont="0" applyFill="0" applyBorder="0" applyAlignment="0" applyProtection="0"/>
    <xf numFmtId="0" fontId="6" fillId="27" borderId="16" applyNumberFormat="0" applyFont="0" applyAlignment="0" applyProtection="0"/>
    <xf numFmtId="0" fontId="7" fillId="0" borderId="0"/>
  </cellStyleXfs>
  <cellXfs count="12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6" xfId="0" applyFont="1" applyFill="1" applyBorder="1" applyAlignment="1">
      <alignment horizontal="center"/>
    </xf>
    <xf numFmtId="0" fontId="4" fillId="2" borderId="7" xfId="0" applyFont="1" applyFill="1" applyBorder="1"/>
    <xf numFmtId="0" fontId="3" fillId="5" borderId="8" xfId="0" applyFont="1" applyFill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/>
    </xf>
    <xf numFmtId="2" fontId="4" fillId="0" borderId="5" xfId="0" applyNumberFormat="1" applyFont="1" applyBorder="1"/>
    <xf numFmtId="2" fontId="2" fillId="0" borderId="5" xfId="0" applyNumberFormat="1" applyFont="1" applyBorder="1"/>
    <xf numFmtId="2" fontId="2" fillId="0" borderId="9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9" xfId="0" applyFont="1" applyBorder="1"/>
    <xf numFmtId="0" fontId="7" fillId="0" borderId="0" xfId="45"/>
    <xf numFmtId="0" fontId="25" fillId="0" borderId="0" xfId="45" applyFont="1" applyAlignment="1">
      <alignment horizontal="center"/>
    </xf>
    <xf numFmtId="0" fontId="3" fillId="31" borderId="5" xfId="45" applyFont="1" applyFill="1" applyBorder="1" applyAlignment="1">
      <alignment horizontal="left"/>
    </xf>
    <xf numFmtId="0" fontId="3" fillId="31" borderId="5" xfId="45" applyFont="1" applyFill="1" applyBorder="1" applyAlignment="1">
      <alignment horizontal="center"/>
    </xf>
    <xf numFmtId="0" fontId="3" fillId="0" borderId="5" xfId="45" applyFont="1" applyBorder="1" applyAlignment="1">
      <alignment horizontal="left"/>
    </xf>
    <xf numFmtId="44" fontId="3" fillId="0" borderId="5" xfId="43" applyFont="1" applyFill="1" applyBorder="1" applyAlignment="1">
      <alignment horizontal="center"/>
    </xf>
    <xf numFmtId="44" fontId="3" fillId="29" borderId="5" xfId="43" applyFont="1" applyFill="1" applyBorder="1" applyAlignment="1">
      <alignment horizontal="center"/>
    </xf>
    <xf numFmtId="0" fontId="3" fillId="28" borderId="5" xfId="45" applyFont="1" applyFill="1" applyBorder="1" applyAlignment="1">
      <alignment horizontal="left"/>
    </xf>
    <xf numFmtId="44" fontId="3" fillId="28" borderId="5" xfId="43" applyFont="1" applyFill="1" applyBorder="1" applyAlignment="1">
      <alignment horizontal="center"/>
    </xf>
    <xf numFmtId="44" fontId="3" fillId="0" borderId="5" xfId="43" applyFont="1" applyBorder="1" applyAlignment="1">
      <alignment horizontal="center"/>
    </xf>
    <xf numFmtId="0" fontId="5" fillId="0" borderId="5" xfId="45" applyFont="1" applyBorder="1" applyAlignment="1">
      <alignment horizontal="left"/>
    </xf>
    <xf numFmtId="2" fontId="5" fillId="0" borderId="5" xfId="45" applyNumberFormat="1" applyFont="1" applyBorder="1" applyAlignment="1">
      <alignment horizontal="center"/>
    </xf>
    <xf numFmtId="0" fontId="3" fillId="5" borderId="23" xfId="0" applyFont="1" applyFill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/>
    </xf>
    <xf numFmtId="2" fontId="2" fillId="0" borderId="24" xfId="0" applyNumberFormat="1" applyFont="1" applyBorder="1"/>
    <xf numFmtId="2" fontId="2" fillId="0" borderId="25" xfId="0" applyNumberFormat="1" applyFont="1" applyBorder="1"/>
    <xf numFmtId="2" fontId="2" fillId="0" borderId="26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0" xfId="0" applyFont="1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2" fillId="0" borderId="9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7" fillId="0" borderId="0" xfId="0" applyFont="1"/>
    <xf numFmtId="0" fontId="3" fillId="0" borderId="22" xfId="0" applyFont="1" applyBorder="1" applyAlignment="1">
      <alignment horizontal="center" vertical="center" wrapText="1"/>
    </xf>
    <xf numFmtId="0" fontId="4" fillId="29" borderId="0" xfId="0" applyFont="1" applyFill="1"/>
    <xf numFmtId="0" fontId="2" fillId="29" borderId="3" xfId="0" applyFont="1" applyFill="1" applyBorder="1" applyAlignment="1">
      <alignment horizontal="center"/>
    </xf>
    <xf numFmtId="0" fontId="2" fillId="0" borderId="5" xfId="0" applyFont="1" applyBorder="1"/>
    <xf numFmtId="0" fontId="7" fillId="0" borderId="0" xfId="45" applyFill="1"/>
    <xf numFmtId="0" fontId="29" fillId="0" borderId="0" xfId="45" applyFont="1" applyFill="1"/>
    <xf numFmtId="0" fontId="26" fillId="0" borderId="0" xfId="45" applyFont="1" applyFill="1"/>
    <xf numFmtId="44" fontId="7" fillId="0" borderId="0" xfId="45" applyNumberFormat="1" applyFill="1"/>
    <xf numFmtId="0" fontId="6" fillId="0" borderId="0" xfId="45" applyFont="1" applyFill="1"/>
    <xf numFmtId="44" fontId="6" fillId="0" borderId="0" xfId="45" applyNumberFormat="1" applyFont="1" applyFill="1"/>
    <xf numFmtId="0" fontId="0" fillId="0" borderId="0" xfId="0" applyFill="1"/>
    <xf numFmtId="2" fontId="5" fillId="0" borderId="5" xfId="45" applyNumberFormat="1" applyFont="1" applyFill="1" applyBorder="1" applyAlignment="1">
      <alignment horizontal="center"/>
    </xf>
    <xf numFmtId="0" fontId="2" fillId="0" borderId="28" xfId="0" applyFont="1" applyBorder="1"/>
    <xf numFmtId="0" fontId="2" fillId="32" borderId="6" xfId="0" applyFont="1" applyFill="1" applyBorder="1" applyAlignment="1">
      <alignment horizontal="left"/>
    </xf>
    <xf numFmtId="2" fontId="2" fillId="32" borderId="24" xfId="0" applyNumberFormat="1" applyFont="1" applyFill="1" applyBorder="1"/>
    <xf numFmtId="2" fontId="2" fillId="32" borderId="25" xfId="0" applyNumberFormat="1" applyFont="1" applyFill="1" applyBorder="1"/>
    <xf numFmtId="2" fontId="2" fillId="32" borderId="26" xfId="0" applyNumberFormat="1" applyFont="1" applyFill="1" applyBorder="1"/>
    <xf numFmtId="0" fontId="0" fillId="32" borderId="0" xfId="0" applyFill="1"/>
    <xf numFmtId="0" fontId="26" fillId="0" borderId="0" xfId="45" applyFont="1"/>
    <xf numFmtId="0" fontId="30" fillId="32" borderId="3" xfId="0" applyFont="1" applyFill="1" applyBorder="1"/>
    <xf numFmtId="2" fontId="2" fillId="0" borderId="24" xfId="0" applyNumberFormat="1" applyFont="1" applyFill="1" applyBorder="1"/>
    <xf numFmtId="2" fontId="2" fillId="0" borderId="25" xfId="0" applyNumberFormat="1" applyFont="1" applyFill="1" applyBorder="1"/>
    <xf numFmtId="2" fontId="2" fillId="0" borderId="26" xfId="0" applyNumberFormat="1" applyFont="1" applyFill="1" applyBorder="1"/>
    <xf numFmtId="0" fontId="30" fillId="0" borderId="3" xfId="0" applyFont="1" applyFill="1" applyBorder="1"/>
    <xf numFmtId="0" fontId="3" fillId="4" borderId="3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2" fillId="3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3" fillId="34" borderId="36" xfId="0" applyFont="1" applyFill="1" applyBorder="1" applyAlignment="1">
      <alignment horizontal="right"/>
    </xf>
    <xf numFmtId="0" fontId="3" fillId="34" borderId="3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29" borderId="0" xfId="45" applyFont="1" applyFill="1" applyAlignment="1">
      <alignment horizontal="center" vertical="center" wrapText="1"/>
    </xf>
    <xf numFmtId="0" fontId="7" fillId="29" borderId="0" xfId="45" applyFill="1" applyAlignment="1"/>
    <xf numFmtId="0" fontId="3" fillId="30" borderId="0" xfId="45" applyFont="1" applyFill="1" applyAlignment="1">
      <alignment horizontal="center" vertical="center" wrapText="1"/>
    </xf>
    <xf numFmtId="0" fontId="7" fillId="0" borderId="0" xfId="45" applyAlignment="1"/>
    <xf numFmtId="0" fontId="29" fillId="0" borderId="27" xfId="45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1" fillId="0" borderId="32" xfId="0" applyFont="1" applyBorder="1" applyAlignment="1">
      <alignment horizontal="left" vertical="center" wrapText="1"/>
    </xf>
    <xf numFmtId="0" fontId="31" fillId="0" borderId="33" xfId="0" applyFont="1" applyBorder="1" applyAlignment="1">
      <alignment horizontal="left" vertical="center" wrapText="1"/>
    </xf>
    <xf numFmtId="0" fontId="31" fillId="0" borderId="3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1" fillId="0" borderId="32" xfId="0" applyFont="1" applyBorder="1" applyAlignment="1">
      <alignment vertical="center" wrapText="1"/>
    </xf>
    <xf numFmtId="0" fontId="31" fillId="0" borderId="33" xfId="0" applyFont="1" applyBorder="1" applyAlignment="1">
      <alignment vertical="center" wrapText="1"/>
    </xf>
    <xf numFmtId="0" fontId="31" fillId="0" borderId="34" xfId="0" applyFont="1" applyBorder="1" applyAlignment="1">
      <alignment vertical="center" wrapText="1"/>
    </xf>
  </cellXfs>
  <cellStyles count="4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workbookViewId="0">
      <selection activeCell="A5" sqref="A5:A7"/>
    </sheetView>
  </sheetViews>
  <sheetFormatPr defaultRowHeight="12.75" x14ac:dyDescent="0.2"/>
  <cols>
    <col min="1" max="1" width="75.28515625" bestFit="1" customWidth="1"/>
  </cols>
  <sheetData>
    <row r="2" spans="1:5" ht="15.75" x14ac:dyDescent="0.25">
      <c r="A2" s="9" t="s">
        <v>24</v>
      </c>
    </row>
    <row r="3" spans="1:5" ht="13.5" thickBot="1" x14ac:dyDescent="0.25"/>
    <row r="4" spans="1:5" ht="26.25" customHeight="1" thickTop="1" x14ac:dyDescent="0.2">
      <c r="A4" s="7" t="s">
        <v>2</v>
      </c>
    </row>
    <row r="5" spans="1:5" s="1" customFormat="1" ht="15" x14ac:dyDescent="0.2">
      <c r="A5" s="74" t="s">
        <v>25</v>
      </c>
      <c r="C5" s="8"/>
      <c r="D5" s="8"/>
      <c r="E5" s="8"/>
    </row>
    <row r="6" spans="1:5" s="1" customFormat="1" ht="15" x14ac:dyDescent="0.2">
      <c r="A6" s="74" t="s">
        <v>26</v>
      </c>
    </row>
    <row r="7" spans="1:5" s="1" customFormat="1" ht="15" x14ac:dyDescent="0.2">
      <c r="A7" s="74" t="s">
        <v>27</v>
      </c>
      <c r="C7" s="8"/>
      <c r="D7" s="64"/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7"/>
  <sheetViews>
    <sheetView topLeftCell="A4" workbookViewId="0">
      <selection activeCell="D21" sqref="D21:D23"/>
    </sheetView>
  </sheetViews>
  <sheetFormatPr defaultRowHeight="12.75" x14ac:dyDescent="0.2"/>
  <cols>
    <col min="2" max="2" width="30.7109375" bestFit="1" customWidth="1"/>
    <col min="3" max="3" width="37.140625" customWidth="1"/>
    <col min="4" max="4" width="34.42578125" customWidth="1"/>
    <col min="5" max="5" width="33.5703125" customWidth="1"/>
  </cols>
  <sheetData>
    <row r="1" spans="1:5" x14ac:dyDescent="0.2">
      <c r="A1" s="25"/>
      <c r="B1" s="25"/>
      <c r="C1" s="25"/>
      <c r="D1" s="25"/>
      <c r="E1" s="25"/>
    </row>
    <row r="2" spans="1:5" x14ac:dyDescent="0.2">
      <c r="A2" s="25"/>
      <c r="B2" s="25"/>
      <c r="C2" s="25"/>
      <c r="D2" s="25"/>
      <c r="E2" s="25"/>
    </row>
    <row r="3" spans="1:5" ht="15.75" x14ac:dyDescent="0.2">
      <c r="A3" s="25"/>
      <c r="B3" s="106"/>
      <c r="C3" s="106"/>
      <c r="D3" s="107"/>
      <c r="E3" s="25"/>
    </row>
    <row r="4" spans="1:5" x14ac:dyDescent="0.2">
      <c r="A4" s="25"/>
      <c r="B4" s="108" t="str">
        <f>Responses!A2</f>
        <v>RFP730-17036 MREB Phase II Lab Buildout</v>
      </c>
      <c r="C4" s="109"/>
      <c r="D4" s="109"/>
      <c r="E4" s="25"/>
    </row>
    <row r="5" spans="1:5" x14ac:dyDescent="0.2">
      <c r="A5" s="25"/>
      <c r="B5" s="25"/>
      <c r="C5" s="25"/>
      <c r="D5" s="25"/>
      <c r="E5" s="25"/>
    </row>
    <row r="6" spans="1:5" x14ac:dyDescent="0.2">
      <c r="A6" s="25"/>
      <c r="B6" s="25"/>
      <c r="C6" s="26" t="s">
        <v>11</v>
      </c>
      <c r="D6" s="110"/>
      <c r="E6" s="110"/>
    </row>
    <row r="7" spans="1:5" ht="15.75" x14ac:dyDescent="0.25">
      <c r="A7" s="25"/>
      <c r="B7" s="27" t="s">
        <v>12</v>
      </c>
      <c r="C7" s="28" t="s">
        <v>27</v>
      </c>
      <c r="D7" s="28" t="s">
        <v>26</v>
      </c>
      <c r="E7" s="28" t="s">
        <v>25</v>
      </c>
    </row>
    <row r="8" spans="1:5" ht="15.75" x14ac:dyDescent="0.25">
      <c r="A8" s="25"/>
      <c r="B8" s="29" t="s">
        <v>13</v>
      </c>
      <c r="C8" s="30">
        <v>6954900</v>
      </c>
      <c r="D8" s="31">
        <v>7410000</v>
      </c>
      <c r="E8" s="31">
        <v>7606841</v>
      </c>
    </row>
    <row r="9" spans="1:5" ht="15.75" x14ac:dyDescent="0.25">
      <c r="A9" s="25"/>
      <c r="B9" s="32" t="s">
        <v>10</v>
      </c>
      <c r="C9" s="33">
        <f>SUM(C8:C8)</f>
        <v>6954900</v>
      </c>
      <c r="D9" s="33">
        <f t="shared" ref="D9:E9" si="0">SUM(D8:D8)</f>
        <v>7410000</v>
      </c>
      <c r="E9" s="33">
        <f t="shared" si="0"/>
        <v>7606841</v>
      </c>
    </row>
    <row r="10" spans="1:5" ht="15.75" x14ac:dyDescent="0.25">
      <c r="A10" s="25"/>
      <c r="B10" s="29" t="s">
        <v>14</v>
      </c>
      <c r="C10" s="34">
        <v>0</v>
      </c>
      <c r="D10" s="31">
        <f>D9-C9</f>
        <v>455100</v>
      </c>
      <c r="E10" s="31">
        <f>E9-C9</f>
        <v>651941</v>
      </c>
    </row>
    <row r="11" spans="1:5" ht="15.75" x14ac:dyDescent="0.25">
      <c r="A11" s="25"/>
      <c r="B11" s="35" t="s">
        <v>15</v>
      </c>
      <c r="C11" s="83">
        <v>30</v>
      </c>
      <c r="D11" s="36">
        <f>ABS($C$11-(D10/$C$9)*$C$11)</f>
        <v>28.036923607816071</v>
      </c>
      <c r="E11" s="36">
        <f t="shared" ref="E11" si="1">ABS($C$11-(E10/$C$9)*$C$11)</f>
        <v>27.187848854764265</v>
      </c>
    </row>
    <row r="12" spans="1:5" x14ac:dyDescent="0.2">
      <c r="A12" s="25"/>
      <c r="B12" s="76"/>
      <c r="C12" s="77"/>
      <c r="D12" s="76"/>
      <c r="E12" s="25"/>
    </row>
    <row r="13" spans="1:5" x14ac:dyDescent="0.2">
      <c r="A13" s="25"/>
      <c r="B13" s="78" t="s">
        <v>16</v>
      </c>
      <c r="C13" s="78" t="s">
        <v>22</v>
      </c>
      <c r="D13" s="90" t="s">
        <v>23</v>
      </c>
      <c r="E13" s="25"/>
    </row>
    <row r="14" spans="1:5" x14ac:dyDescent="0.2">
      <c r="A14" s="25"/>
      <c r="B14" s="76" t="str">
        <f>C7</f>
        <v>Tellepsen Builders, LP</v>
      </c>
      <c r="C14" s="79">
        <f>C9</f>
        <v>6954900</v>
      </c>
      <c r="D14" s="25">
        <v>30</v>
      </c>
      <c r="E14" s="25"/>
    </row>
    <row r="15" spans="1:5" x14ac:dyDescent="0.2">
      <c r="A15" s="25"/>
      <c r="B15" s="80" t="str">
        <f>D7</f>
        <v>J.T. Vaughn Construction</v>
      </c>
      <c r="C15" s="81">
        <f>D9</f>
        <v>7410000</v>
      </c>
      <c r="D15" s="25">
        <v>28.04</v>
      </c>
      <c r="E15" s="25"/>
    </row>
    <row r="16" spans="1:5" x14ac:dyDescent="0.2">
      <c r="A16" s="25"/>
      <c r="B16" s="80" t="str">
        <f>E7</f>
        <v>DPR Construction</v>
      </c>
      <c r="C16" s="81">
        <f>E9</f>
        <v>7606841</v>
      </c>
      <c r="D16" s="25">
        <v>27.19</v>
      </c>
      <c r="E16" s="25"/>
    </row>
    <row r="17" spans="2:5" x14ac:dyDescent="0.2">
      <c r="B17" s="82"/>
      <c r="C17" s="82"/>
      <c r="E17" s="76"/>
    </row>
  </sheetData>
  <sortState ref="B14:C19">
    <sortCondition ref="C14:C19"/>
  </sortState>
  <mergeCells count="3">
    <mergeCell ref="B3:D3"/>
    <mergeCell ref="B4:D4"/>
    <mergeCell ref="D6:E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A14" sqref="A14"/>
    </sheetView>
  </sheetViews>
  <sheetFormatPr defaultRowHeight="12.75" x14ac:dyDescent="0.2"/>
  <cols>
    <col min="1" max="1" width="44" bestFit="1" customWidth="1"/>
    <col min="2" max="2" width="7" bestFit="1" customWidth="1"/>
    <col min="3" max="3" width="9.42578125" customWidth="1"/>
    <col min="4" max="5" width="7" bestFit="1" customWidth="1"/>
    <col min="6" max="6" width="8.28515625" bestFit="1" customWidth="1"/>
    <col min="7" max="8" width="7" bestFit="1" customWidth="1"/>
    <col min="9" max="9" width="17.5703125" bestFit="1" customWidth="1"/>
    <col min="10" max="10" width="10.42578125" bestFit="1" customWidth="1"/>
  </cols>
  <sheetData>
    <row r="1" spans="1:10" ht="15.75" x14ac:dyDescent="0.25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x14ac:dyDescent="0.2">
      <c r="A2" s="105" t="str">
        <f>Responses!A2</f>
        <v>RFP730-17036 MREB Phase II Lab Buildout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15.75" thickBot="1" x14ac:dyDescent="0.25">
      <c r="A3" s="64"/>
      <c r="B3" s="64"/>
      <c r="C3" s="64"/>
      <c r="D3" s="64"/>
      <c r="E3" s="64"/>
      <c r="F3" s="64"/>
      <c r="G3" s="64"/>
      <c r="H3" s="64"/>
      <c r="I3" s="70"/>
      <c r="J3" s="70"/>
    </row>
    <row r="4" spans="1:10" ht="134.25" customHeight="1" thickBot="1" x14ac:dyDescent="0.25">
      <c r="A4" s="6" t="s">
        <v>2</v>
      </c>
      <c r="B4" s="37" t="s">
        <v>32</v>
      </c>
      <c r="C4" s="37" t="s">
        <v>33</v>
      </c>
      <c r="D4" s="37" t="s">
        <v>34</v>
      </c>
      <c r="E4" s="37" t="s">
        <v>35</v>
      </c>
      <c r="F4" s="37" t="s">
        <v>36</v>
      </c>
      <c r="G4" s="37" t="s">
        <v>37</v>
      </c>
      <c r="H4" s="37" t="s">
        <v>38</v>
      </c>
      <c r="I4" s="38" t="s">
        <v>3</v>
      </c>
      <c r="J4" s="5" t="s">
        <v>1</v>
      </c>
    </row>
    <row r="5" spans="1:10" ht="15" x14ac:dyDescent="0.2">
      <c r="A5" s="39" t="str">
        <f>Responses!A5</f>
        <v>DPR Construction</v>
      </c>
      <c r="B5" s="40">
        <f>'1'!I5</f>
        <v>86.89</v>
      </c>
      <c r="C5" s="41">
        <f>'2'!I5</f>
        <v>83.19</v>
      </c>
      <c r="D5" s="41">
        <f>'3'!I5</f>
        <v>66.69</v>
      </c>
      <c r="E5" s="41">
        <f>'4'!I5</f>
        <v>62.19</v>
      </c>
      <c r="F5" s="41">
        <f>'5'!I5</f>
        <v>69.19</v>
      </c>
      <c r="G5" s="41">
        <f>'6'!I5</f>
        <v>90.289999999999992</v>
      </c>
      <c r="H5" s="41">
        <f>'7'!I5</f>
        <v>69.489999999999995</v>
      </c>
      <c r="I5" s="42">
        <f>AVERAGE(B5:H5)</f>
        <v>75.418571428571425</v>
      </c>
      <c r="J5" s="95">
        <f>RANK(I5,$I$5:$I$7,0)</f>
        <v>3</v>
      </c>
    </row>
    <row r="6" spans="1:10" s="82" customFormat="1" ht="15" x14ac:dyDescent="0.2">
      <c r="A6" s="39" t="str">
        <f>Responses!A6</f>
        <v>J.T. Vaughn Construction</v>
      </c>
      <c r="B6" s="92">
        <f>'1'!I6</f>
        <v>90.04</v>
      </c>
      <c r="C6" s="93">
        <f>'2'!I6</f>
        <v>91.039999999999992</v>
      </c>
      <c r="D6" s="93">
        <f>'3'!I6</f>
        <v>94.539999999999992</v>
      </c>
      <c r="E6" s="93">
        <f>'4'!I6</f>
        <v>98.039999999999992</v>
      </c>
      <c r="F6" s="93">
        <f>'5'!I6</f>
        <v>70.039999999999992</v>
      </c>
      <c r="G6" s="93">
        <f>'6'!I6</f>
        <v>83.539999999999992</v>
      </c>
      <c r="H6" s="93">
        <f>'7'!I6</f>
        <v>74.739999999999995</v>
      </c>
      <c r="I6" s="94">
        <f t="shared" ref="I6:I7" si="0">AVERAGE(B6:H6)</f>
        <v>85.997142857142848</v>
      </c>
      <c r="J6" s="95">
        <f>RANK(I6,$I$5:$I$7,0)</f>
        <v>2</v>
      </c>
    </row>
    <row r="7" spans="1:10" s="89" customFormat="1" ht="15" x14ac:dyDescent="0.2">
      <c r="A7" s="85" t="str">
        <f>Responses!A7</f>
        <v>Tellepsen Builders, LP</v>
      </c>
      <c r="B7" s="86">
        <f>'1'!I7</f>
        <v>92.6</v>
      </c>
      <c r="C7" s="87">
        <f>'2'!I7</f>
        <v>100</v>
      </c>
      <c r="D7" s="87">
        <f>'3'!I7</f>
        <v>74</v>
      </c>
      <c r="E7" s="87">
        <f>'4'!I7</f>
        <v>75</v>
      </c>
      <c r="F7" s="87">
        <f>'5'!I7</f>
        <v>91</v>
      </c>
      <c r="G7" s="87">
        <f>'6'!I7</f>
        <v>88.199999999999989</v>
      </c>
      <c r="H7" s="87">
        <f>'7'!I7</f>
        <v>96.5</v>
      </c>
      <c r="I7" s="88">
        <f t="shared" si="0"/>
        <v>88.185714285714283</v>
      </c>
      <c r="J7" s="91">
        <f>RANK(I7,$I$5:$I$7,0)</f>
        <v>1</v>
      </c>
    </row>
    <row r="9" spans="1:10" x14ac:dyDescent="0.2">
      <c r="F9" s="63"/>
      <c r="G9" s="63"/>
      <c r="H9" s="63"/>
      <c r="I9" s="63"/>
    </row>
    <row r="10" spans="1:10" x14ac:dyDescent="0.2">
      <c r="F10" s="63"/>
      <c r="G10" s="63"/>
      <c r="H10" s="63"/>
      <c r="I10" s="63"/>
    </row>
    <row r="12" spans="1:10" ht="15" x14ac:dyDescent="0.2">
      <c r="A12" s="71" t="s">
        <v>51</v>
      </c>
    </row>
    <row r="13" spans="1:10" ht="15" x14ac:dyDescent="0.2">
      <c r="A13" s="64"/>
    </row>
    <row r="14" spans="1:10" ht="15" x14ac:dyDescent="0.2">
      <c r="A14" s="71" t="s">
        <v>52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opLeftCell="B1" workbookViewId="0">
      <selection activeCell="E11" sqref="E11"/>
    </sheetView>
  </sheetViews>
  <sheetFormatPr defaultRowHeight="12.75" x14ac:dyDescent="0.2"/>
  <cols>
    <col min="1" max="1" width="47.5703125" customWidth="1"/>
    <col min="5" max="5" width="40.5703125" customWidth="1"/>
  </cols>
  <sheetData>
    <row r="1" spans="1:8" ht="16.5" thickTop="1" x14ac:dyDescent="0.25">
      <c r="A1" s="116" t="s">
        <v>39</v>
      </c>
      <c r="B1" s="117"/>
      <c r="C1" s="117"/>
      <c r="D1" s="117"/>
      <c r="E1" s="117"/>
      <c r="F1" s="96" t="s">
        <v>40</v>
      </c>
      <c r="G1" s="96" t="s">
        <v>41</v>
      </c>
      <c r="H1" s="97" t="s">
        <v>42</v>
      </c>
    </row>
    <row r="2" spans="1:8" ht="58.5" customHeight="1" x14ac:dyDescent="0.2">
      <c r="A2" s="118" t="s">
        <v>43</v>
      </c>
      <c r="B2" s="119"/>
      <c r="C2" s="119"/>
      <c r="D2" s="119"/>
      <c r="E2" s="120"/>
      <c r="F2" s="98"/>
      <c r="G2" s="99">
        <v>6</v>
      </c>
      <c r="H2" s="100">
        <f t="shared" ref="H2:H7" si="0">F2*G2</f>
        <v>0</v>
      </c>
    </row>
    <row r="3" spans="1:8" ht="59.25" customHeight="1" x14ac:dyDescent="0.2">
      <c r="A3" s="118" t="s">
        <v>44</v>
      </c>
      <c r="B3" s="119"/>
      <c r="C3" s="119"/>
      <c r="D3" s="119"/>
      <c r="E3" s="120"/>
      <c r="F3" s="99"/>
      <c r="G3" s="99">
        <v>4</v>
      </c>
      <c r="H3" s="100">
        <f t="shared" si="0"/>
        <v>0</v>
      </c>
    </row>
    <row r="4" spans="1:8" ht="54.75" customHeight="1" x14ac:dyDescent="0.2">
      <c r="A4" s="118" t="s">
        <v>45</v>
      </c>
      <c r="B4" s="119"/>
      <c r="C4" s="119"/>
      <c r="D4" s="119"/>
      <c r="E4" s="120"/>
      <c r="F4" s="99"/>
      <c r="G4" s="99">
        <v>3</v>
      </c>
      <c r="H4" s="100">
        <f t="shared" si="0"/>
        <v>0</v>
      </c>
    </row>
    <row r="5" spans="1:8" ht="41.25" customHeight="1" x14ac:dyDescent="0.2">
      <c r="A5" s="112" t="s">
        <v>46</v>
      </c>
      <c r="B5" s="113"/>
      <c r="C5" s="113"/>
      <c r="D5" s="113"/>
      <c r="E5" s="114"/>
      <c r="F5" s="99"/>
      <c r="G5" s="99">
        <v>3</v>
      </c>
      <c r="H5" s="100">
        <f t="shared" si="0"/>
        <v>0</v>
      </c>
    </row>
    <row r="6" spans="1:8" ht="42" customHeight="1" x14ac:dyDescent="0.2">
      <c r="A6" s="112" t="s">
        <v>47</v>
      </c>
      <c r="B6" s="113"/>
      <c r="C6" s="113"/>
      <c r="D6" s="113"/>
      <c r="E6" s="114"/>
      <c r="F6" s="99"/>
      <c r="G6" s="99">
        <v>3</v>
      </c>
      <c r="H6" s="100">
        <f t="shared" si="0"/>
        <v>0</v>
      </c>
    </row>
    <row r="7" spans="1:8" ht="42" customHeight="1" x14ac:dyDescent="0.2">
      <c r="A7" s="112" t="s">
        <v>48</v>
      </c>
      <c r="B7" s="113"/>
      <c r="C7" s="113"/>
      <c r="D7" s="113"/>
      <c r="E7" s="114"/>
      <c r="F7" s="99"/>
      <c r="G7" s="99">
        <v>1</v>
      </c>
      <c r="H7" s="100">
        <f t="shared" si="0"/>
        <v>0</v>
      </c>
    </row>
    <row r="8" spans="1:8" ht="42" customHeight="1" thickBot="1" x14ac:dyDescent="0.3">
      <c r="A8" s="64"/>
      <c r="B8" s="64"/>
      <c r="C8" s="64"/>
      <c r="D8" s="64"/>
      <c r="E8" s="64"/>
      <c r="F8" s="64"/>
      <c r="G8" s="101" t="s">
        <v>49</v>
      </c>
      <c r="H8" s="102">
        <f>SUM(H2:H7)</f>
        <v>0</v>
      </c>
    </row>
    <row r="9" spans="1:8" ht="15" x14ac:dyDescent="0.2">
      <c r="A9" s="115" t="s">
        <v>50</v>
      </c>
      <c r="B9" s="115"/>
      <c r="C9" s="115"/>
      <c r="D9" s="115"/>
      <c r="E9" s="115"/>
      <c r="F9" s="64"/>
      <c r="G9" s="64"/>
      <c r="H9" s="64"/>
    </row>
  </sheetData>
  <protectedRanges>
    <protectedRange sqref="F3:F7" name="Points"/>
  </protectedRanges>
  <mergeCells count="8">
    <mergeCell ref="A7:E7"/>
    <mergeCell ref="A9:E9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B14" sqref="B14"/>
    </sheetView>
  </sheetViews>
  <sheetFormatPr defaultRowHeight="12.75" x14ac:dyDescent="0.2"/>
  <cols>
    <col min="1" max="1" width="38.28515625" customWidth="1"/>
    <col min="2" max="2" width="10.5703125" customWidth="1"/>
    <col min="3" max="3" width="10.42578125" customWidth="1"/>
    <col min="4" max="4" width="8.140625" customWidth="1"/>
    <col min="5" max="5" width="9.28515625" customWidth="1"/>
    <col min="6" max="6" width="7.5703125" customWidth="1"/>
    <col min="7" max="7" width="7.5703125" style="63" customWidth="1"/>
    <col min="8" max="8" width="12.42578125" customWidth="1"/>
  </cols>
  <sheetData>
    <row r="1" spans="1:10" ht="15.75" x14ac:dyDescent="0.25">
      <c r="A1" s="103" t="s">
        <v>0</v>
      </c>
      <c r="B1" s="104"/>
      <c r="C1" s="104"/>
      <c r="D1" s="104"/>
      <c r="E1" s="104"/>
      <c r="F1" s="104"/>
      <c r="G1" s="104"/>
      <c r="H1" s="104"/>
      <c r="I1" s="19"/>
      <c r="J1" s="19"/>
    </row>
    <row r="2" spans="1:10" ht="12.75" customHeight="1" x14ac:dyDescent="0.2">
      <c r="A2" s="105" t="str">
        <f>Responses!A2</f>
        <v>RFP730-17036 MREB Phase II Lab Buildout</v>
      </c>
      <c r="B2" s="105"/>
      <c r="C2" s="105"/>
      <c r="D2" s="105"/>
      <c r="E2" s="105"/>
      <c r="F2" s="105"/>
      <c r="G2" s="105"/>
      <c r="H2" s="105"/>
      <c r="I2" s="105"/>
      <c r="J2" s="19"/>
    </row>
    <row r="3" spans="1:10" ht="15.75" thickBot="1" x14ac:dyDescent="0.25">
      <c r="A3" s="19"/>
      <c r="B3" s="19"/>
      <c r="C3" s="19"/>
      <c r="D3" s="19"/>
      <c r="E3" s="19"/>
      <c r="F3" s="19"/>
      <c r="H3" s="20"/>
      <c r="I3" s="19"/>
      <c r="J3" s="19"/>
    </row>
    <row r="4" spans="1:10" ht="98.25" customHeight="1" thickTop="1" thickBot="1" x14ac:dyDescent="0.25">
      <c r="A4" s="21" t="s">
        <v>4</v>
      </c>
      <c r="B4" s="22" t="s">
        <v>5</v>
      </c>
      <c r="C4" s="22" t="s">
        <v>6</v>
      </c>
      <c r="D4" s="22" t="s">
        <v>7</v>
      </c>
      <c r="E4" s="22" t="s">
        <v>8</v>
      </c>
      <c r="F4" s="22" t="s">
        <v>9</v>
      </c>
      <c r="G4" s="67" t="s">
        <v>18</v>
      </c>
      <c r="H4" s="72" t="s">
        <v>17</v>
      </c>
      <c r="I4" s="72" t="s">
        <v>10</v>
      </c>
      <c r="J4" s="23"/>
    </row>
    <row r="5" spans="1:10" ht="16.5" thickTop="1" x14ac:dyDescent="0.2">
      <c r="A5" s="69" t="str">
        <f>Responses!A5</f>
        <v>DPR Construction</v>
      </c>
      <c r="B5" s="17">
        <v>27.19</v>
      </c>
      <c r="C5" s="75">
        <v>16</v>
      </c>
      <c r="D5" s="75">
        <v>12.6</v>
      </c>
      <c r="E5" s="75">
        <v>12.6</v>
      </c>
      <c r="F5" s="75">
        <v>13.5</v>
      </c>
      <c r="G5" s="84">
        <v>5</v>
      </c>
      <c r="H5" s="24">
        <f>SUM(C5:G5)</f>
        <v>59.7</v>
      </c>
      <c r="I5" s="18">
        <f>SUM(B5:G5)</f>
        <v>86.89</v>
      </c>
      <c r="J5" s="23"/>
    </row>
    <row r="6" spans="1:10" ht="15" x14ac:dyDescent="0.2">
      <c r="A6" s="69" t="str">
        <f>Responses!A6</f>
        <v>J.T. Vaughn Construction</v>
      </c>
      <c r="B6" s="17">
        <v>28.04</v>
      </c>
      <c r="C6" s="75">
        <v>16.8</v>
      </c>
      <c r="D6" s="75">
        <v>13.5</v>
      </c>
      <c r="E6" s="75">
        <v>13.2</v>
      </c>
      <c r="F6" s="75">
        <v>13.5</v>
      </c>
      <c r="G6" s="84">
        <v>5</v>
      </c>
      <c r="H6" s="68">
        <f>SUM(C6:G6)</f>
        <v>62</v>
      </c>
      <c r="I6" s="18">
        <f>SUM(B6:G6)</f>
        <v>90.04</v>
      </c>
      <c r="J6" s="19"/>
    </row>
    <row r="7" spans="1:10" ht="15" x14ac:dyDescent="0.2">
      <c r="A7" s="69" t="str">
        <f>Responses!A7</f>
        <v>Tellepsen Builders, LP</v>
      </c>
      <c r="B7" s="17">
        <v>30</v>
      </c>
      <c r="C7" s="75">
        <v>18</v>
      </c>
      <c r="D7" s="75">
        <v>12.6</v>
      </c>
      <c r="E7" s="75">
        <v>13.5</v>
      </c>
      <c r="F7" s="75">
        <v>13.5</v>
      </c>
      <c r="G7" s="84">
        <v>5</v>
      </c>
      <c r="H7" s="68">
        <f>SUM(C7:G7)</f>
        <v>62.6</v>
      </c>
      <c r="I7" s="18">
        <f>SUM(B7:G7)</f>
        <v>92.6</v>
      </c>
      <c r="J7" s="43"/>
    </row>
    <row r="8" spans="1:10" x14ac:dyDescent="0.2">
      <c r="J8" s="43"/>
    </row>
    <row r="9" spans="1:10" x14ac:dyDescent="0.2">
      <c r="J9" s="43"/>
    </row>
    <row r="10" spans="1:10" x14ac:dyDescent="0.2">
      <c r="A10" s="19"/>
      <c r="J10" s="43"/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18" sqref="B18"/>
    </sheetView>
  </sheetViews>
  <sheetFormatPr defaultRowHeight="12.75" x14ac:dyDescent="0.2"/>
  <cols>
    <col min="1" max="1" width="43.140625" customWidth="1"/>
    <col min="2" max="2" width="11.140625" customWidth="1"/>
    <col min="3" max="3" width="9.28515625" customWidth="1"/>
    <col min="4" max="5" width="10" customWidth="1"/>
    <col min="6" max="6" width="11.140625" customWidth="1"/>
    <col min="7" max="7" width="11.140625" style="63" customWidth="1"/>
    <col min="8" max="8" width="10.42578125" customWidth="1"/>
  </cols>
  <sheetData>
    <row r="1" spans="1:9" ht="15.75" x14ac:dyDescent="0.25">
      <c r="A1" s="103" t="s">
        <v>0</v>
      </c>
      <c r="B1" s="104"/>
      <c r="C1" s="104"/>
      <c r="D1" s="104"/>
      <c r="E1" s="104"/>
      <c r="F1" s="104"/>
      <c r="G1" s="104"/>
      <c r="H1" s="104"/>
    </row>
    <row r="2" spans="1:9" ht="12.75" customHeight="1" x14ac:dyDescent="0.2">
      <c r="A2" s="105" t="str">
        <f>Responses!A2</f>
        <v>RFP730-17036 MREB Phase II Lab Buildout</v>
      </c>
      <c r="B2" s="105"/>
      <c r="C2" s="105"/>
      <c r="D2" s="105"/>
      <c r="E2" s="105"/>
      <c r="F2" s="105"/>
      <c r="G2" s="105"/>
      <c r="H2" s="105"/>
      <c r="I2" s="105"/>
    </row>
    <row r="3" spans="1:9" ht="15.75" thickBot="1" x14ac:dyDescent="0.25">
      <c r="A3" s="43"/>
      <c r="B3" s="43"/>
      <c r="C3" s="43"/>
      <c r="D3" s="43"/>
      <c r="E3" s="43"/>
      <c r="F3" s="43"/>
      <c r="H3" s="44"/>
    </row>
    <row r="4" spans="1:9" ht="111" customHeight="1" thickTop="1" thickBot="1" x14ac:dyDescent="0.25">
      <c r="A4" s="45" t="s">
        <v>4</v>
      </c>
      <c r="B4" s="46" t="s">
        <v>5</v>
      </c>
      <c r="C4" s="46" t="s">
        <v>6</v>
      </c>
      <c r="D4" s="46" t="s">
        <v>7</v>
      </c>
      <c r="E4" s="46" t="s">
        <v>8</v>
      </c>
      <c r="F4" s="46" t="s">
        <v>9</v>
      </c>
      <c r="G4" s="67" t="s">
        <v>18</v>
      </c>
      <c r="H4" s="72" t="s">
        <v>17</v>
      </c>
      <c r="I4" s="72" t="s">
        <v>10</v>
      </c>
    </row>
    <row r="5" spans="1:9" ht="15.75" thickTop="1" x14ac:dyDescent="0.2">
      <c r="A5" s="69" t="str">
        <f>Responses!A5</f>
        <v>DPR Construction</v>
      </c>
      <c r="B5" s="17">
        <v>27.19</v>
      </c>
      <c r="C5" s="75">
        <v>16</v>
      </c>
      <c r="D5" s="75">
        <v>12</v>
      </c>
      <c r="E5" s="75">
        <v>12</v>
      </c>
      <c r="F5" s="75">
        <v>12</v>
      </c>
      <c r="G5" s="84">
        <v>4</v>
      </c>
      <c r="H5" s="68">
        <f>SUM(C5:G5)</f>
        <v>56</v>
      </c>
      <c r="I5" s="18">
        <f>SUM(B5:G5)</f>
        <v>83.19</v>
      </c>
    </row>
    <row r="6" spans="1:9" ht="15" x14ac:dyDescent="0.2">
      <c r="A6" s="69" t="str">
        <f>Responses!A6</f>
        <v>J.T. Vaughn Construction</v>
      </c>
      <c r="B6" s="17">
        <v>28.04</v>
      </c>
      <c r="C6" s="75">
        <v>20</v>
      </c>
      <c r="D6" s="75">
        <v>15</v>
      </c>
      <c r="E6" s="75">
        <v>12</v>
      </c>
      <c r="F6" s="75">
        <v>12</v>
      </c>
      <c r="G6" s="84">
        <v>4</v>
      </c>
      <c r="H6" s="68">
        <f>SUM(C6:G6)</f>
        <v>63</v>
      </c>
      <c r="I6" s="18">
        <f>SUM(B6:G6)</f>
        <v>91.039999999999992</v>
      </c>
    </row>
    <row r="7" spans="1:9" ht="15" x14ac:dyDescent="0.2">
      <c r="A7" s="69" t="str">
        <f>Responses!A7</f>
        <v>Tellepsen Builders, LP</v>
      </c>
      <c r="B7" s="17">
        <v>30</v>
      </c>
      <c r="C7" s="75">
        <v>20</v>
      </c>
      <c r="D7" s="75">
        <v>15</v>
      </c>
      <c r="E7" s="75">
        <v>15</v>
      </c>
      <c r="F7" s="75">
        <v>15</v>
      </c>
      <c r="G7" s="84">
        <v>5</v>
      </c>
      <c r="H7" s="68">
        <f>SUM(C7:G7)</f>
        <v>70</v>
      </c>
      <c r="I7" s="18">
        <f>SUM(B7:G7)</f>
        <v>100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C17" sqref="C17"/>
    </sheetView>
  </sheetViews>
  <sheetFormatPr defaultRowHeight="12.75" x14ac:dyDescent="0.2"/>
  <cols>
    <col min="1" max="1" width="38" customWidth="1"/>
    <col min="2" max="2" width="9.28515625" customWidth="1"/>
    <col min="3" max="3" width="8.42578125" customWidth="1"/>
    <col min="4" max="4" width="7" customWidth="1"/>
    <col min="5" max="5" width="7.5703125" customWidth="1"/>
    <col min="6" max="6" width="8.140625" customWidth="1"/>
    <col min="7" max="7" width="7.5703125" style="63" customWidth="1"/>
    <col min="8" max="8" width="10" customWidth="1"/>
  </cols>
  <sheetData>
    <row r="1" spans="1:9" ht="15.75" x14ac:dyDescent="0.25">
      <c r="A1" s="103" t="s">
        <v>0</v>
      </c>
      <c r="B1" s="104"/>
      <c r="C1" s="104"/>
      <c r="D1" s="104"/>
      <c r="E1" s="104"/>
      <c r="F1" s="104"/>
      <c r="G1" s="104"/>
      <c r="H1" s="104"/>
    </row>
    <row r="2" spans="1:9" ht="12.75" customHeight="1" x14ac:dyDescent="0.2">
      <c r="A2" s="105" t="str">
        <f>Responses!A2</f>
        <v>RFP730-17036 MREB Phase II Lab Buildout</v>
      </c>
      <c r="B2" s="105"/>
      <c r="C2" s="105"/>
      <c r="D2" s="105"/>
      <c r="E2" s="105"/>
      <c r="F2" s="105"/>
      <c r="G2" s="105"/>
      <c r="H2" s="105"/>
      <c r="I2" s="105"/>
    </row>
    <row r="3" spans="1:9" ht="15.75" thickBot="1" x14ac:dyDescent="0.25">
      <c r="A3" s="47"/>
      <c r="B3" s="47"/>
      <c r="C3" s="47"/>
      <c r="D3" s="47"/>
      <c r="E3" s="47"/>
      <c r="F3" s="47"/>
      <c r="H3" s="48"/>
    </row>
    <row r="4" spans="1:9" ht="104.25" customHeight="1" thickTop="1" thickBot="1" x14ac:dyDescent="0.25">
      <c r="A4" s="49" t="s">
        <v>4</v>
      </c>
      <c r="B4" s="50" t="s">
        <v>5</v>
      </c>
      <c r="C4" s="50" t="s">
        <v>6</v>
      </c>
      <c r="D4" s="50" t="s">
        <v>7</v>
      </c>
      <c r="E4" s="50" t="s">
        <v>8</v>
      </c>
      <c r="F4" s="50" t="s">
        <v>9</v>
      </c>
      <c r="G4" s="67" t="s">
        <v>18</v>
      </c>
      <c r="H4" s="72" t="s">
        <v>17</v>
      </c>
      <c r="I4" s="72" t="s">
        <v>10</v>
      </c>
    </row>
    <row r="5" spans="1:9" ht="18.75" customHeight="1" thickTop="1" x14ac:dyDescent="0.2">
      <c r="A5" s="69" t="str">
        <f>Responses!A5</f>
        <v>DPR Construction</v>
      </c>
      <c r="B5" s="17">
        <v>27.19</v>
      </c>
      <c r="C5" s="75">
        <v>12</v>
      </c>
      <c r="D5" s="75">
        <v>7.5</v>
      </c>
      <c r="E5" s="75">
        <v>9</v>
      </c>
      <c r="F5" s="75">
        <v>9</v>
      </c>
      <c r="G5" s="84">
        <v>2</v>
      </c>
      <c r="H5" s="68">
        <f>SUM(C5:G5)</f>
        <v>39.5</v>
      </c>
      <c r="I5" s="18">
        <f>SUM(B5:G5)</f>
        <v>66.69</v>
      </c>
    </row>
    <row r="6" spans="1:9" ht="21" customHeight="1" x14ac:dyDescent="0.2">
      <c r="A6" s="69" t="str">
        <f>Responses!A6</f>
        <v>J.T. Vaughn Construction</v>
      </c>
      <c r="B6" s="17">
        <v>28.04</v>
      </c>
      <c r="C6" s="75">
        <v>20</v>
      </c>
      <c r="D6" s="75">
        <v>13.5</v>
      </c>
      <c r="E6" s="75">
        <v>15</v>
      </c>
      <c r="F6" s="75">
        <v>13.5</v>
      </c>
      <c r="G6" s="84">
        <v>4.5</v>
      </c>
      <c r="H6" s="68">
        <f>SUM(C6:G6)</f>
        <v>66.5</v>
      </c>
      <c r="I6" s="18">
        <f>SUM(B6:G6)</f>
        <v>94.539999999999992</v>
      </c>
    </row>
    <row r="7" spans="1:9" ht="18" customHeight="1" x14ac:dyDescent="0.2">
      <c r="A7" s="69" t="str">
        <f>Responses!A7</f>
        <v>Tellepsen Builders, LP</v>
      </c>
      <c r="B7" s="17">
        <v>30</v>
      </c>
      <c r="C7" s="75">
        <v>12</v>
      </c>
      <c r="D7" s="75">
        <v>9</v>
      </c>
      <c r="E7" s="75">
        <v>12</v>
      </c>
      <c r="F7" s="75">
        <v>6</v>
      </c>
      <c r="G7" s="84">
        <v>5</v>
      </c>
      <c r="H7" s="68">
        <f>SUM(C7:G7)</f>
        <v>44</v>
      </c>
      <c r="I7" s="18">
        <f>SUM(B7:G7)</f>
        <v>74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5" sqref="B5:B7"/>
    </sheetView>
  </sheetViews>
  <sheetFormatPr defaultRowHeight="12.75" x14ac:dyDescent="0.2"/>
  <cols>
    <col min="1" max="1" width="40.42578125" customWidth="1"/>
    <col min="2" max="2" width="8.140625" customWidth="1"/>
    <col min="3" max="3" width="7.5703125" customWidth="1"/>
    <col min="4" max="4" width="7.7109375" customWidth="1"/>
    <col min="5" max="6" width="7.85546875" customWidth="1"/>
    <col min="7" max="7" width="8" style="63" customWidth="1"/>
    <col min="8" max="8" width="10.28515625" customWidth="1"/>
  </cols>
  <sheetData>
    <row r="1" spans="1:9" ht="15.75" x14ac:dyDescent="0.25">
      <c r="A1" s="103" t="s">
        <v>0</v>
      </c>
      <c r="B1" s="104"/>
      <c r="C1" s="104"/>
      <c r="D1" s="104"/>
      <c r="E1" s="104"/>
      <c r="F1" s="104"/>
      <c r="G1" s="104"/>
      <c r="H1" s="104"/>
    </row>
    <row r="2" spans="1:9" ht="12.75" customHeight="1" x14ac:dyDescent="0.2">
      <c r="A2" s="105" t="str">
        <f>Responses!A2</f>
        <v>RFP730-17036 MREB Phase II Lab Buildout</v>
      </c>
      <c r="B2" s="105"/>
      <c r="C2" s="105"/>
      <c r="D2" s="105"/>
      <c r="E2" s="105"/>
      <c r="F2" s="105"/>
      <c r="G2" s="105"/>
      <c r="H2" s="105"/>
      <c r="I2" s="105"/>
    </row>
    <row r="3" spans="1:9" ht="15.75" thickBot="1" x14ac:dyDescent="0.25">
      <c r="A3" s="51"/>
      <c r="B3" s="51"/>
      <c r="C3" s="51"/>
      <c r="D3" s="51"/>
      <c r="E3" s="51"/>
      <c r="F3" s="51"/>
      <c r="H3" s="52"/>
    </row>
    <row r="4" spans="1:9" ht="103.5" customHeight="1" thickTop="1" thickBot="1" x14ac:dyDescent="0.25">
      <c r="A4" s="53" t="s">
        <v>4</v>
      </c>
      <c r="B4" s="54" t="s">
        <v>5</v>
      </c>
      <c r="C4" s="54" t="s">
        <v>6</v>
      </c>
      <c r="D4" s="54" t="s">
        <v>7</v>
      </c>
      <c r="E4" s="54" t="s">
        <v>8</v>
      </c>
      <c r="F4" s="54" t="s">
        <v>9</v>
      </c>
      <c r="G4" s="67" t="s">
        <v>18</v>
      </c>
      <c r="H4" s="72" t="s">
        <v>17</v>
      </c>
      <c r="I4" s="72" t="s">
        <v>10</v>
      </c>
    </row>
    <row r="5" spans="1:9" ht="18" customHeight="1" thickTop="1" x14ac:dyDescent="0.2">
      <c r="A5" s="69" t="str">
        <f>Responses!A5</f>
        <v>DPR Construction</v>
      </c>
      <c r="B5" s="17">
        <v>27.19</v>
      </c>
      <c r="C5" s="75">
        <v>8</v>
      </c>
      <c r="D5" s="75">
        <v>6</v>
      </c>
      <c r="E5" s="75">
        <v>9</v>
      </c>
      <c r="F5" s="75">
        <v>9</v>
      </c>
      <c r="G5" s="84">
        <v>3</v>
      </c>
      <c r="H5" s="68">
        <f>SUM(C5:G5)</f>
        <v>35</v>
      </c>
      <c r="I5" s="18">
        <f>SUM(B5:G5)</f>
        <v>62.19</v>
      </c>
    </row>
    <row r="6" spans="1:9" ht="22.5" customHeight="1" x14ac:dyDescent="0.2">
      <c r="A6" s="69" t="str">
        <f>Responses!A6</f>
        <v>J.T. Vaughn Construction</v>
      </c>
      <c r="B6" s="17">
        <v>28.04</v>
      </c>
      <c r="C6" s="75">
        <v>20</v>
      </c>
      <c r="D6" s="75">
        <v>15</v>
      </c>
      <c r="E6" s="75">
        <v>15</v>
      </c>
      <c r="F6" s="75">
        <v>15</v>
      </c>
      <c r="G6" s="84">
        <v>5</v>
      </c>
      <c r="H6" s="68">
        <f>SUM(C6:G6)</f>
        <v>70</v>
      </c>
      <c r="I6" s="18">
        <f>SUM(B6:G6)</f>
        <v>98.039999999999992</v>
      </c>
    </row>
    <row r="7" spans="1:9" ht="20.25" customHeight="1" x14ac:dyDescent="0.2">
      <c r="A7" s="69" t="str">
        <f>Responses!A7</f>
        <v>Tellepsen Builders, LP</v>
      </c>
      <c r="B7" s="17">
        <v>30</v>
      </c>
      <c r="C7" s="75">
        <v>12</v>
      </c>
      <c r="D7" s="75">
        <v>9</v>
      </c>
      <c r="E7" s="75">
        <v>9</v>
      </c>
      <c r="F7" s="75">
        <v>12</v>
      </c>
      <c r="G7" s="84">
        <v>3</v>
      </c>
      <c r="H7" s="68">
        <f t="shared" ref="H7" si="0">SUM(C7:G7)</f>
        <v>45</v>
      </c>
      <c r="I7" s="18">
        <f>SUM(B7:G7)</f>
        <v>75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16" sqref="G16"/>
    </sheetView>
  </sheetViews>
  <sheetFormatPr defaultRowHeight="12.75" x14ac:dyDescent="0.2"/>
  <cols>
    <col min="1" max="1" width="34.42578125" customWidth="1"/>
    <col min="2" max="2" width="7" bestFit="1" customWidth="1"/>
    <col min="3" max="6" width="6.42578125" bestFit="1" customWidth="1"/>
    <col min="7" max="7" width="6.42578125" style="63" customWidth="1"/>
    <col min="8" max="8" width="13.42578125" customWidth="1"/>
  </cols>
  <sheetData>
    <row r="1" spans="1:9" ht="15.75" x14ac:dyDescent="0.25">
      <c r="A1" s="103" t="s">
        <v>0</v>
      </c>
      <c r="B1" s="104"/>
      <c r="C1" s="104"/>
      <c r="D1" s="104"/>
      <c r="E1" s="104"/>
      <c r="F1" s="104"/>
      <c r="G1" s="104"/>
      <c r="H1" s="104"/>
    </row>
    <row r="2" spans="1:9" ht="12.75" customHeight="1" x14ac:dyDescent="0.2">
      <c r="A2" s="105" t="str">
        <f>Responses!A2</f>
        <v>RFP730-17036 MREB Phase II Lab Buildout</v>
      </c>
      <c r="B2" s="105"/>
      <c r="C2" s="105"/>
      <c r="D2" s="105"/>
      <c r="E2" s="105"/>
      <c r="F2" s="105"/>
      <c r="G2" s="105"/>
      <c r="H2" s="105"/>
      <c r="I2" s="105"/>
    </row>
    <row r="3" spans="1:9" ht="15.75" thickBot="1" x14ac:dyDescent="0.25">
      <c r="A3" s="55"/>
      <c r="B3" s="55"/>
      <c r="C3" s="55"/>
      <c r="D3" s="55"/>
      <c r="E3" s="55"/>
      <c r="F3" s="55"/>
      <c r="H3" s="56"/>
    </row>
    <row r="4" spans="1:9" ht="102" customHeight="1" thickTop="1" thickBot="1" x14ac:dyDescent="0.25">
      <c r="A4" s="57" t="s">
        <v>4</v>
      </c>
      <c r="B4" s="58" t="s">
        <v>5</v>
      </c>
      <c r="C4" s="58" t="s">
        <v>6</v>
      </c>
      <c r="D4" s="58" t="s">
        <v>7</v>
      </c>
      <c r="E4" s="58" t="s">
        <v>8</v>
      </c>
      <c r="F4" s="58" t="s">
        <v>9</v>
      </c>
      <c r="G4" s="67" t="s">
        <v>18</v>
      </c>
      <c r="H4" s="72" t="s">
        <v>17</v>
      </c>
      <c r="I4" s="72" t="s">
        <v>10</v>
      </c>
    </row>
    <row r="5" spans="1:9" ht="23.25" customHeight="1" thickTop="1" x14ac:dyDescent="0.2">
      <c r="A5" s="69" t="str">
        <f>Responses!A5</f>
        <v>DPR Construction</v>
      </c>
      <c r="B5" s="17">
        <v>27.19</v>
      </c>
      <c r="C5" s="75">
        <v>12</v>
      </c>
      <c r="D5" s="75">
        <v>9</v>
      </c>
      <c r="E5" s="75">
        <v>9</v>
      </c>
      <c r="F5" s="75">
        <v>9</v>
      </c>
      <c r="G5" s="84">
        <v>3</v>
      </c>
      <c r="H5" s="68">
        <f>SUM(C5:G5)</f>
        <v>42</v>
      </c>
      <c r="I5" s="18">
        <f>SUM(B5:G5)</f>
        <v>69.19</v>
      </c>
    </row>
    <row r="6" spans="1:9" ht="20.25" customHeight="1" x14ac:dyDescent="0.2">
      <c r="A6" s="69" t="str">
        <f>Responses!A6</f>
        <v>J.T. Vaughn Construction</v>
      </c>
      <c r="B6" s="17">
        <v>28.04</v>
      </c>
      <c r="C6" s="75">
        <v>12</v>
      </c>
      <c r="D6" s="75">
        <v>9</v>
      </c>
      <c r="E6" s="75">
        <v>9</v>
      </c>
      <c r="F6" s="75">
        <v>9</v>
      </c>
      <c r="G6" s="84">
        <v>3</v>
      </c>
      <c r="H6" s="68">
        <f t="shared" ref="H6:H7" si="0">SUM(C6:G6)</f>
        <v>42</v>
      </c>
      <c r="I6" s="18">
        <f t="shared" ref="I6:I7" si="1">SUM(B6:G6)</f>
        <v>70.039999999999992</v>
      </c>
    </row>
    <row r="7" spans="1:9" ht="18.75" customHeight="1" x14ac:dyDescent="0.2">
      <c r="A7" s="69" t="str">
        <f>Responses!A7</f>
        <v>Tellepsen Builders, LP</v>
      </c>
      <c r="B7" s="17">
        <v>30</v>
      </c>
      <c r="C7" s="75">
        <v>16</v>
      </c>
      <c r="D7" s="75">
        <v>13.5</v>
      </c>
      <c r="E7" s="75">
        <v>13.5</v>
      </c>
      <c r="F7" s="75">
        <v>13.5</v>
      </c>
      <c r="G7" s="84">
        <v>4.5</v>
      </c>
      <c r="H7" s="68">
        <f t="shared" si="0"/>
        <v>61</v>
      </c>
      <c r="I7" s="18">
        <f t="shared" si="1"/>
        <v>91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D13" sqref="D13"/>
    </sheetView>
  </sheetViews>
  <sheetFormatPr defaultRowHeight="12.75" x14ac:dyDescent="0.2"/>
  <cols>
    <col min="1" max="1" width="34.28515625" customWidth="1"/>
    <col min="2" max="2" width="9.140625" customWidth="1"/>
    <col min="3" max="4" width="6.7109375" customWidth="1"/>
    <col min="5" max="5" width="7" customWidth="1"/>
    <col min="6" max="6" width="6.42578125" customWidth="1"/>
    <col min="7" max="7" width="6.42578125" style="63" customWidth="1"/>
    <col min="8" max="8" width="11.140625" customWidth="1"/>
  </cols>
  <sheetData>
    <row r="1" spans="1:9" ht="15.75" x14ac:dyDescent="0.25">
      <c r="A1" s="103" t="s">
        <v>0</v>
      </c>
      <c r="B1" s="104"/>
      <c r="C1" s="104"/>
      <c r="D1" s="104"/>
      <c r="E1" s="104"/>
      <c r="F1" s="104"/>
      <c r="G1" s="104"/>
      <c r="H1" s="104"/>
    </row>
    <row r="2" spans="1:9" ht="12.75" customHeight="1" x14ac:dyDescent="0.2">
      <c r="A2" s="105" t="str">
        <f>Responses!A2</f>
        <v>RFP730-17036 MREB Phase II Lab Buildout</v>
      </c>
      <c r="B2" s="105"/>
      <c r="C2" s="105"/>
      <c r="D2" s="105"/>
      <c r="E2" s="105"/>
      <c r="F2" s="105"/>
      <c r="G2" s="105"/>
      <c r="H2" s="105"/>
      <c r="I2" s="105"/>
    </row>
    <row r="3" spans="1:9" ht="15.75" thickBot="1" x14ac:dyDescent="0.25">
      <c r="A3" s="59"/>
      <c r="B3" s="59"/>
      <c r="C3" s="59"/>
      <c r="D3" s="59"/>
      <c r="E3" s="59"/>
      <c r="F3" s="59"/>
      <c r="H3" s="60"/>
    </row>
    <row r="4" spans="1:9" ht="108.75" customHeight="1" thickTop="1" thickBot="1" x14ac:dyDescent="0.25">
      <c r="A4" s="61" t="s">
        <v>4</v>
      </c>
      <c r="B4" s="62" t="s">
        <v>5</v>
      </c>
      <c r="C4" s="62" t="s">
        <v>6</v>
      </c>
      <c r="D4" s="62" t="s">
        <v>7</v>
      </c>
      <c r="E4" s="62" t="s">
        <v>8</v>
      </c>
      <c r="F4" s="62" t="s">
        <v>9</v>
      </c>
      <c r="G4" s="67" t="s">
        <v>18</v>
      </c>
      <c r="H4" s="72" t="s">
        <v>17</v>
      </c>
      <c r="I4" s="72" t="s">
        <v>10</v>
      </c>
    </row>
    <row r="5" spans="1:9" ht="26.25" customHeight="1" thickTop="1" x14ac:dyDescent="0.2">
      <c r="A5" s="69" t="str">
        <f>Responses!A5</f>
        <v>DPR Construction</v>
      </c>
      <c r="B5" s="17">
        <v>27.19</v>
      </c>
      <c r="C5" s="75">
        <v>16.399999999999999</v>
      </c>
      <c r="D5" s="75">
        <v>15</v>
      </c>
      <c r="E5" s="75">
        <v>12.6</v>
      </c>
      <c r="F5" s="75">
        <v>15</v>
      </c>
      <c r="G5" s="84">
        <v>4.0999999999999996</v>
      </c>
      <c r="H5" s="68">
        <f>SUM(C5:G5)</f>
        <v>63.1</v>
      </c>
      <c r="I5" s="18">
        <f>SUM(B5:G5)</f>
        <v>90.289999999999992</v>
      </c>
    </row>
    <row r="6" spans="1:9" ht="25.5" customHeight="1" x14ac:dyDescent="0.2">
      <c r="A6" s="69" t="str">
        <f>Responses!A6</f>
        <v>J.T. Vaughn Construction</v>
      </c>
      <c r="B6" s="17">
        <v>28.04</v>
      </c>
      <c r="C6" s="75">
        <v>20</v>
      </c>
      <c r="D6" s="75">
        <v>11.7</v>
      </c>
      <c r="E6" s="75">
        <v>11.1</v>
      </c>
      <c r="F6" s="75">
        <v>9</v>
      </c>
      <c r="G6" s="84">
        <v>3.7</v>
      </c>
      <c r="H6" s="68">
        <f t="shared" ref="H6:H7" si="0">SUM(C6:G6)</f>
        <v>55.5</v>
      </c>
      <c r="I6" s="18">
        <f>SUM(B6:G6)</f>
        <v>83.539999999999992</v>
      </c>
    </row>
    <row r="7" spans="1:9" ht="25.5" customHeight="1" x14ac:dyDescent="0.2">
      <c r="A7" s="69" t="str">
        <f>Responses!A7</f>
        <v>Tellepsen Builders, LP</v>
      </c>
      <c r="B7" s="17">
        <v>30</v>
      </c>
      <c r="C7" s="75">
        <v>20</v>
      </c>
      <c r="D7" s="75">
        <v>9.6</v>
      </c>
      <c r="E7" s="75">
        <v>15</v>
      </c>
      <c r="F7" s="75">
        <v>9.6</v>
      </c>
      <c r="G7" s="84">
        <v>4</v>
      </c>
      <c r="H7" s="68">
        <f t="shared" si="0"/>
        <v>58.2</v>
      </c>
      <c r="I7" s="18">
        <f>SUM(B7:G7)</f>
        <v>88.199999999999989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21" sqref="B21"/>
    </sheetView>
  </sheetViews>
  <sheetFormatPr defaultRowHeight="12.75" x14ac:dyDescent="0.2"/>
  <cols>
    <col min="1" max="1" width="39" customWidth="1"/>
    <col min="2" max="2" width="8.42578125" customWidth="1"/>
    <col min="3" max="3" width="7.28515625" customWidth="1"/>
    <col min="4" max="4" width="7.42578125" customWidth="1"/>
    <col min="5" max="5" width="7.140625" customWidth="1"/>
    <col min="6" max="6" width="7.5703125" customWidth="1"/>
    <col min="7" max="7" width="6.85546875" style="63" customWidth="1"/>
    <col min="8" max="8" width="11" customWidth="1"/>
  </cols>
  <sheetData>
    <row r="1" spans="1:9" ht="15.75" x14ac:dyDescent="0.25">
      <c r="A1" s="103" t="s">
        <v>0</v>
      </c>
      <c r="B1" s="104"/>
      <c r="C1" s="104"/>
      <c r="D1" s="104"/>
      <c r="E1" s="104"/>
      <c r="F1" s="104"/>
      <c r="G1" s="104"/>
      <c r="H1" s="104"/>
    </row>
    <row r="2" spans="1:9" ht="12.75" customHeight="1" x14ac:dyDescent="0.2">
      <c r="A2" s="105" t="str">
        <f>Responses!A2</f>
        <v>RFP730-17036 MREB Phase II Lab Buildout</v>
      </c>
      <c r="B2" s="105"/>
      <c r="C2" s="105"/>
      <c r="D2" s="105"/>
      <c r="E2" s="105"/>
      <c r="F2" s="105"/>
      <c r="G2" s="105"/>
      <c r="H2" s="105"/>
      <c r="I2" s="105"/>
    </row>
    <row r="3" spans="1:9" ht="15.75" thickBot="1" x14ac:dyDescent="0.25">
      <c r="A3" s="63"/>
      <c r="B3" s="63"/>
      <c r="C3" s="63"/>
      <c r="D3" s="63"/>
      <c r="E3" s="63"/>
      <c r="F3" s="63"/>
      <c r="H3" s="65"/>
    </row>
    <row r="4" spans="1:9" ht="108" customHeight="1" thickTop="1" thickBot="1" x14ac:dyDescent="0.25">
      <c r="A4" s="66" t="s">
        <v>4</v>
      </c>
      <c r="B4" s="67" t="s">
        <v>5</v>
      </c>
      <c r="C4" s="67" t="s">
        <v>6</v>
      </c>
      <c r="D4" s="67" t="s">
        <v>7</v>
      </c>
      <c r="E4" s="67" t="s">
        <v>8</v>
      </c>
      <c r="F4" s="67" t="s">
        <v>9</v>
      </c>
      <c r="G4" s="67" t="s">
        <v>18</v>
      </c>
      <c r="H4" s="72" t="s">
        <v>17</v>
      </c>
      <c r="I4" s="72" t="s">
        <v>10</v>
      </c>
    </row>
    <row r="5" spans="1:9" ht="22.5" customHeight="1" thickTop="1" x14ac:dyDescent="0.2">
      <c r="A5" s="69" t="str">
        <f>Responses!A5</f>
        <v>DPR Construction</v>
      </c>
      <c r="B5" s="17">
        <v>27.19</v>
      </c>
      <c r="C5" s="75">
        <v>12</v>
      </c>
      <c r="D5" s="75">
        <v>9</v>
      </c>
      <c r="E5" s="75">
        <v>9</v>
      </c>
      <c r="F5" s="75">
        <v>9.3000000000000007</v>
      </c>
      <c r="G5" s="84">
        <v>3</v>
      </c>
      <c r="H5" s="68">
        <f>SUM(C5:G5)</f>
        <v>42.3</v>
      </c>
      <c r="I5" s="18">
        <f>SUM(B5:G5)</f>
        <v>69.489999999999995</v>
      </c>
    </row>
    <row r="6" spans="1:9" ht="21" customHeight="1" x14ac:dyDescent="0.2">
      <c r="A6" s="69" t="str">
        <f>Responses!A6</f>
        <v>J.T. Vaughn Construction</v>
      </c>
      <c r="B6" s="17">
        <v>28.04</v>
      </c>
      <c r="C6" s="75">
        <v>14</v>
      </c>
      <c r="D6" s="75">
        <v>9.9</v>
      </c>
      <c r="E6" s="75">
        <v>10.5</v>
      </c>
      <c r="F6" s="75">
        <v>9.3000000000000007</v>
      </c>
      <c r="G6" s="84">
        <v>3</v>
      </c>
      <c r="H6" s="68">
        <f t="shared" ref="H6:H7" si="0">SUM(C6:G6)</f>
        <v>46.7</v>
      </c>
      <c r="I6" s="18">
        <f t="shared" ref="I6:I7" si="1">SUM(B6:G6)</f>
        <v>74.739999999999995</v>
      </c>
    </row>
    <row r="7" spans="1:9" ht="19.5" customHeight="1" x14ac:dyDescent="0.2">
      <c r="A7" s="69" t="str">
        <f>Responses!A7</f>
        <v>Tellepsen Builders, LP</v>
      </c>
      <c r="B7" s="17">
        <v>30</v>
      </c>
      <c r="C7" s="75">
        <v>20</v>
      </c>
      <c r="D7" s="75">
        <v>13.5</v>
      </c>
      <c r="E7" s="75">
        <v>15</v>
      </c>
      <c r="F7" s="75">
        <v>13.5</v>
      </c>
      <c r="G7" s="84">
        <v>4.5</v>
      </c>
      <c r="H7" s="68">
        <f t="shared" si="0"/>
        <v>66.5</v>
      </c>
      <c r="I7" s="18">
        <f t="shared" si="1"/>
        <v>96.5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zoomScaleNormal="100" workbookViewId="0">
      <selection activeCell="I14" sqref="I14"/>
    </sheetView>
  </sheetViews>
  <sheetFormatPr defaultRowHeight="15" x14ac:dyDescent="0.2"/>
  <cols>
    <col min="1" max="1" width="43.85546875" style="2" customWidth="1"/>
    <col min="2" max="8" width="9.140625" style="2"/>
    <col min="9" max="9" width="17.5703125" style="2" bestFit="1" customWidth="1"/>
    <col min="10" max="10" width="11.140625" style="2" customWidth="1"/>
    <col min="11" max="12" width="9.42578125" style="2" customWidth="1"/>
    <col min="13" max="14" width="9" style="2" customWidth="1"/>
    <col min="15" max="15" width="17.5703125" style="2" bestFit="1" customWidth="1"/>
    <col min="16" max="16" width="13.42578125" style="2" customWidth="1"/>
    <col min="17" max="16384" width="9.140625" style="2"/>
  </cols>
  <sheetData>
    <row r="1" spans="1:16" ht="15.75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ht="15.75" x14ac:dyDescent="0.2">
      <c r="A2" s="105" t="str">
        <f>Responses!A2</f>
        <v>RFP730-17036 MREB Phase II Lab Buildout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6" ht="15.75" thickBot="1" x14ac:dyDescent="0.25">
      <c r="O3" s="4"/>
      <c r="P3" s="4"/>
    </row>
    <row r="4" spans="1:16" s="3" customFormat="1" ht="148.5" customHeight="1" thickBot="1" x14ac:dyDescent="0.25">
      <c r="A4" s="6" t="s">
        <v>2</v>
      </c>
      <c r="B4" s="14" t="s">
        <v>19</v>
      </c>
      <c r="C4" s="14" t="s">
        <v>21</v>
      </c>
      <c r="D4" s="14" t="s">
        <v>28</v>
      </c>
      <c r="E4" s="14" t="s">
        <v>29</v>
      </c>
      <c r="F4" s="14" t="s">
        <v>30</v>
      </c>
      <c r="G4" s="14" t="s">
        <v>31</v>
      </c>
      <c r="H4" s="14" t="s">
        <v>20</v>
      </c>
      <c r="I4" s="15" t="s">
        <v>3</v>
      </c>
      <c r="J4" s="5" t="s">
        <v>1</v>
      </c>
      <c r="L4" s="10"/>
      <c r="M4" s="10"/>
      <c r="N4" s="10"/>
    </row>
    <row r="5" spans="1:16" ht="16.5" customHeight="1" x14ac:dyDescent="0.2">
      <c r="A5" s="12" t="str">
        <f>Responses!A5</f>
        <v>DPR Construction</v>
      </c>
      <c r="B5" s="16">
        <f>'1'!H5</f>
        <v>59.7</v>
      </c>
      <c r="C5" s="17">
        <f>'2'!H5</f>
        <v>56</v>
      </c>
      <c r="D5" s="16">
        <f>'3'!H5</f>
        <v>39.5</v>
      </c>
      <c r="E5" s="16">
        <f>'4'!H5</f>
        <v>35</v>
      </c>
      <c r="F5" s="17">
        <f>'5'!H5</f>
        <v>42</v>
      </c>
      <c r="G5" s="16">
        <f>'6'!H5</f>
        <v>63.1</v>
      </c>
      <c r="H5" s="18">
        <f>'7'!H5</f>
        <v>42.3</v>
      </c>
      <c r="I5" s="16">
        <f t="shared" ref="I5:I7" si="0">AVERAGE(B5:H5)</f>
        <v>48.228571428571435</v>
      </c>
      <c r="J5" s="13">
        <f>RANK(I5,$I$5:$I$7,0)</f>
        <v>3</v>
      </c>
      <c r="L5" s="11"/>
      <c r="M5" s="11"/>
      <c r="N5" s="11"/>
    </row>
    <row r="6" spans="1:16" ht="16.5" customHeight="1" x14ac:dyDescent="0.2">
      <c r="A6" s="12" t="str">
        <f>Responses!A6</f>
        <v>J.T. Vaughn Construction</v>
      </c>
      <c r="B6" s="16">
        <f>'1'!H6</f>
        <v>62</v>
      </c>
      <c r="C6" s="17">
        <f>'2'!H6</f>
        <v>63</v>
      </c>
      <c r="D6" s="16">
        <f>'3'!H6</f>
        <v>66.5</v>
      </c>
      <c r="E6" s="16">
        <f>'4'!H6</f>
        <v>70</v>
      </c>
      <c r="F6" s="17">
        <f>'5'!H6</f>
        <v>42</v>
      </c>
      <c r="G6" s="16">
        <f>'6'!H6</f>
        <v>55.5</v>
      </c>
      <c r="H6" s="18">
        <f>'7'!H6</f>
        <v>46.7</v>
      </c>
      <c r="I6" s="16">
        <f t="shared" si="0"/>
        <v>57.957142857142856</v>
      </c>
      <c r="J6" s="13">
        <f>RANK(I6,$I$5:$I$7,0)</f>
        <v>2</v>
      </c>
      <c r="L6" s="11"/>
      <c r="M6" s="11"/>
      <c r="N6" s="11"/>
    </row>
    <row r="7" spans="1:16" ht="16.5" customHeight="1" x14ac:dyDescent="0.2">
      <c r="A7" s="12" t="str">
        <f>Responses!A7</f>
        <v>Tellepsen Builders, LP</v>
      </c>
      <c r="B7" s="16">
        <f>'1'!H7</f>
        <v>62.6</v>
      </c>
      <c r="C7" s="17">
        <f>'2'!H7</f>
        <v>70</v>
      </c>
      <c r="D7" s="16">
        <f>'3'!H7</f>
        <v>44</v>
      </c>
      <c r="E7" s="16">
        <f>'4'!H7</f>
        <v>45</v>
      </c>
      <c r="F7" s="17">
        <f>'5'!H7</f>
        <v>61</v>
      </c>
      <c r="G7" s="16">
        <f>'6'!H7</f>
        <v>58.2</v>
      </c>
      <c r="H7" s="18">
        <f>'7'!H7</f>
        <v>66.5</v>
      </c>
      <c r="I7" s="16">
        <f t="shared" si="0"/>
        <v>58.18571428571429</v>
      </c>
      <c r="J7" s="13">
        <f>RANK(I7,$I$5:$I$7,0)</f>
        <v>1</v>
      </c>
    </row>
    <row r="10" spans="1:16" x14ac:dyDescent="0.2">
      <c r="E10" s="73"/>
      <c r="F10" s="73"/>
      <c r="G10" s="73"/>
      <c r="H10" s="73"/>
    </row>
    <row r="11" spans="1:16" x14ac:dyDescent="0.2">
      <c r="E11" s="73"/>
      <c r="F11" s="73"/>
      <c r="G11" s="73"/>
      <c r="H11" s="73"/>
    </row>
  </sheetData>
  <mergeCells count="2">
    <mergeCell ref="A1:P1"/>
    <mergeCell ref="A2:P2"/>
  </mergeCells>
  <phoneticPr fontId="1" type="noConversion"/>
  <pageMargins left="0.75" right="0.75" top="1" bottom="1" header="0.5" footer="0.5"/>
  <pageSetup scale="95" orientation="landscape" horizontalDpi="12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Responses</vt:lpstr>
      <vt:lpstr>1</vt:lpstr>
      <vt:lpstr>2</vt:lpstr>
      <vt:lpstr>3</vt:lpstr>
      <vt:lpstr>4</vt:lpstr>
      <vt:lpstr>5</vt:lpstr>
      <vt:lpstr>6</vt:lpstr>
      <vt:lpstr>7</vt:lpstr>
      <vt:lpstr>Technical Summary</vt:lpstr>
      <vt:lpstr>Pricing Score Calculation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2017-07-18T14:35:33Z</dcterms:modified>
</cp:coreProperties>
</file>