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0" yWindow="645" windowWidth="18975" windowHeight="8745" tabRatio="814" activeTab="1"/>
  </bookViews>
  <sheets>
    <sheet name="Responses" sheetId="19" r:id="rId1"/>
    <sheet name="1" sheetId="20" r:id="rId2"/>
    <sheet name="2" sheetId="21" r:id="rId3"/>
    <sheet name="3" sheetId="22" r:id="rId4"/>
    <sheet name="4" sheetId="23" r:id="rId5"/>
    <sheet name="5" sheetId="24" r:id="rId6"/>
    <sheet name="6" sheetId="29" r:id="rId7"/>
    <sheet name="7" sheetId="34" r:id="rId8"/>
    <sheet name="Technical Summary" sheetId="4" r:id="rId9"/>
    <sheet name="Pricing Score Calculation" sheetId="33" r:id="rId10"/>
    <sheet name="Summary" sheetId="28" r:id="rId11"/>
  </sheet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45621"/>
</workbook>
</file>

<file path=xl/calcChain.xml><?xml version="1.0" encoding="utf-8"?>
<calcChain xmlns="http://schemas.openxmlformats.org/spreadsheetml/2006/main">
  <c r="H6" i="4" l="1"/>
  <c r="H7" i="4"/>
  <c r="I7" i="4" s="1"/>
  <c r="H5" i="4"/>
  <c r="I7" i="34"/>
  <c r="H7" i="28" s="1"/>
  <c r="H7" i="34"/>
  <c r="A7" i="34"/>
  <c r="I6" i="34"/>
  <c r="H6" i="28" s="1"/>
  <c r="H6" i="34"/>
  <c r="A6" i="34"/>
  <c r="I5" i="34"/>
  <c r="H5" i="28" s="1"/>
  <c r="H5" i="34"/>
  <c r="A5" i="34"/>
  <c r="A2" i="34"/>
  <c r="I6" i="4"/>
  <c r="I5" i="4"/>
  <c r="C16" i="33" l="1"/>
  <c r="C15" i="33"/>
  <c r="C14" i="33"/>
  <c r="B6" i="4"/>
  <c r="B7" i="4"/>
  <c r="B5" i="4"/>
  <c r="C6" i="4"/>
  <c r="C7" i="4"/>
  <c r="C5" i="4"/>
  <c r="D6" i="4"/>
  <c r="D7" i="4"/>
  <c r="D5" i="4"/>
  <c r="E6" i="4"/>
  <c r="E7" i="4"/>
  <c r="E5" i="4"/>
  <c r="F6" i="4"/>
  <c r="F7" i="4"/>
  <c r="F5" i="4"/>
  <c r="G6" i="4"/>
  <c r="G7" i="4"/>
  <c r="G5" i="4"/>
  <c r="C4" i="28"/>
  <c r="D4" i="28"/>
  <c r="E4" i="28"/>
  <c r="F4" i="28"/>
  <c r="G4" i="28"/>
  <c r="B4" i="28"/>
  <c r="C24" i="33" l="1"/>
  <c r="B4" i="33" l="1"/>
  <c r="E9" i="33"/>
  <c r="D9" i="33"/>
  <c r="C9" i="33"/>
  <c r="E10" i="33" l="1"/>
  <c r="E11" i="33" s="1"/>
  <c r="C23" i="33" s="1"/>
  <c r="D10" i="33"/>
  <c r="D11" i="33" s="1"/>
  <c r="C22" i="33" s="1"/>
  <c r="A6" i="28" l="1"/>
  <c r="A7" i="28"/>
  <c r="A6" i="4"/>
  <c r="A7" i="4"/>
  <c r="A6" i="29"/>
  <c r="H6" i="29"/>
  <c r="I6" i="29"/>
  <c r="G6" i="28" s="1"/>
  <c r="A7" i="29"/>
  <c r="H7" i="29"/>
  <c r="I7" i="29"/>
  <c r="G7" i="28" s="1"/>
  <c r="A6" i="24"/>
  <c r="H6" i="24"/>
  <c r="I6" i="24"/>
  <c r="F6" i="28" s="1"/>
  <c r="A7" i="24"/>
  <c r="H7" i="24"/>
  <c r="I7" i="24"/>
  <c r="F7" i="28" s="1"/>
  <c r="A6" i="23"/>
  <c r="H6" i="23"/>
  <c r="A7" i="23"/>
  <c r="H7" i="23"/>
  <c r="A6" i="22"/>
  <c r="H6" i="22"/>
  <c r="I6" i="22"/>
  <c r="D6" i="28" s="1"/>
  <c r="A7" i="22"/>
  <c r="H7" i="22"/>
  <c r="I7" i="22"/>
  <c r="D7" i="28" s="1"/>
  <c r="A6" i="21"/>
  <c r="H6" i="21"/>
  <c r="A7" i="21"/>
  <c r="H7" i="21"/>
  <c r="I7" i="23" l="1"/>
  <c r="E7" i="28" s="1"/>
  <c r="I6" i="23"/>
  <c r="E6" i="28" s="1"/>
  <c r="I7" i="21"/>
  <c r="C7" i="28" s="1"/>
  <c r="I6" i="21"/>
  <c r="C6" i="28" s="1"/>
  <c r="A6" i="20" l="1"/>
  <c r="H6" i="20"/>
  <c r="I6" i="20"/>
  <c r="B6" i="28" s="1"/>
  <c r="I6" i="28" s="1"/>
  <c r="A7" i="20"/>
  <c r="H7" i="20"/>
  <c r="I7" i="20"/>
  <c r="B7" i="28" s="1"/>
  <c r="I7" i="28" s="1"/>
  <c r="A2" i="20" l="1"/>
  <c r="A2" i="21"/>
  <c r="A2" i="22"/>
  <c r="A2" i="23"/>
  <c r="A2" i="24"/>
  <c r="A2" i="29"/>
  <c r="A2" i="4"/>
  <c r="A2" i="28"/>
  <c r="A5" i="20" l="1"/>
  <c r="A5" i="21"/>
  <c r="A5" i="22"/>
  <c r="A5" i="23"/>
  <c r="A5" i="24"/>
  <c r="A5" i="29"/>
  <c r="A5" i="28"/>
  <c r="A5" i="4"/>
  <c r="I5" i="21" l="1"/>
  <c r="I5" i="20" l="1"/>
  <c r="I5" i="29"/>
  <c r="G5" i="28" s="1"/>
  <c r="H5" i="29"/>
  <c r="I5" i="24"/>
  <c r="F5" i="28" s="1"/>
  <c r="H5" i="24"/>
  <c r="I5" i="23"/>
  <c r="E5" i="28" s="1"/>
  <c r="H5" i="23"/>
  <c r="I5" i="22"/>
  <c r="D5" i="28" s="1"/>
  <c r="H5" i="22"/>
  <c r="H5" i="21"/>
  <c r="H5" i="20" l="1"/>
  <c r="J5" i="4" l="1"/>
  <c r="J7" i="4"/>
  <c r="J6" i="4"/>
  <c r="C5" i="28"/>
  <c r="B5" i="28"/>
  <c r="I5" i="28" s="1"/>
  <c r="J5" i="28" l="1"/>
  <c r="J7" i="28" l="1"/>
  <c r="J6" i="28"/>
</calcChain>
</file>

<file path=xl/sharedStrings.xml><?xml version="1.0" encoding="utf-8"?>
<sst xmlns="http://schemas.openxmlformats.org/spreadsheetml/2006/main" count="113" uniqueCount="39">
  <si>
    <t xml:space="preserve">RESPONDENT SUMMARY </t>
  </si>
  <si>
    <t>Ranking</t>
  </si>
  <si>
    <t>Company/Vendor Name</t>
  </si>
  <si>
    <t>Average Score</t>
  </si>
  <si>
    <t>Company/Vendor Name:</t>
  </si>
  <si>
    <t>Criterion #1</t>
  </si>
  <si>
    <t>Criterion #2</t>
  </si>
  <si>
    <t>Criterion #3</t>
  </si>
  <si>
    <t>Total</t>
  </si>
  <si>
    <t>Company</t>
  </si>
  <si>
    <t>Scoring</t>
  </si>
  <si>
    <r>
      <t xml:space="preserve">Total
</t>
    </r>
    <r>
      <rPr>
        <b/>
        <sz val="8"/>
        <rFont val="Arial"/>
        <family val="2"/>
      </rPr>
      <t>(technical)</t>
    </r>
  </si>
  <si>
    <t>Best Priced</t>
  </si>
  <si>
    <t>Lump Sum Price</t>
  </si>
  <si>
    <t>Difference</t>
  </si>
  <si>
    <t>Criterion #4</t>
  </si>
  <si>
    <t>Criterion #5</t>
  </si>
  <si>
    <t>Criterion #6</t>
  </si>
  <si>
    <t>Bidders</t>
  </si>
  <si>
    <t>A-Status Construction</t>
  </si>
  <si>
    <t>J.T. Vaughn Construction</t>
  </si>
  <si>
    <t>J.T. Vaughn</t>
  </si>
  <si>
    <t>A-Status</t>
  </si>
  <si>
    <t>Days</t>
  </si>
  <si>
    <t>RFP730-17065 E. Cullen North Retaining Wall</t>
  </si>
  <si>
    <t>Jerdon Enterprise, LP</t>
  </si>
  <si>
    <t>Jerdon Enterprise</t>
  </si>
  <si>
    <t>100 Days</t>
  </si>
  <si>
    <t>110 Days</t>
  </si>
  <si>
    <t>60 Days</t>
  </si>
  <si>
    <t>Prepared by: Tim Henry 5/17/17</t>
  </si>
  <si>
    <t>Checked by:  Jack Tenner  5/17/17</t>
  </si>
  <si>
    <t>Evaluator 1</t>
  </si>
  <si>
    <t>Evaluator 2</t>
  </si>
  <si>
    <t>Evaluator 3</t>
  </si>
  <si>
    <t>Evaluator 4</t>
  </si>
  <si>
    <t>Evaluator 5</t>
  </si>
  <si>
    <t>Evaluator 6</t>
  </si>
  <si>
    <t>Evaluator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</si>
</sst>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3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rgb="FFFF0000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2"/>
      <color rgb="FF00B0F0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3" borderId="0" applyNumberFormat="0" applyBorder="0" applyAlignment="0" applyProtection="0"/>
    <xf numFmtId="0" fontId="10" fillId="7" borderId="0" applyNumberFormat="0" applyBorder="0" applyAlignment="0" applyProtection="0"/>
    <xf numFmtId="0" fontId="11" fillId="24" borderId="9" applyNumberFormat="0" applyAlignment="0" applyProtection="0"/>
    <xf numFmtId="0" fontId="12" fillId="25" borderId="10" applyNumberFormat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5" fillId="0" borderId="11" applyNumberFormat="0" applyFill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18" fillId="11" borderId="9" applyNumberFormat="0" applyAlignment="0" applyProtection="0"/>
    <xf numFmtId="0" fontId="19" fillId="0" borderId="14" applyNumberFormat="0" applyFill="0" applyAlignment="0" applyProtection="0"/>
    <xf numFmtId="0" fontId="20" fillId="26" borderId="0" applyNumberFormat="0" applyBorder="0" applyAlignment="0" applyProtection="0"/>
    <xf numFmtId="0" fontId="7" fillId="27" borderId="15" applyNumberFormat="0" applyFont="0" applyAlignment="0" applyProtection="0"/>
    <xf numFmtId="0" fontId="21" fillId="24" borderId="16" applyNumberFormat="0" applyAlignment="0" applyProtection="0"/>
    <xf numFmtId="0" fontId="22" fillId="0" borderId="0" applyNumberFormat="0" applyFill="0" applyBorder="0" applyAlignment="0" applyProtection="0"/>
    <xf numFmtId="0" fontId="23" fillId="0" borderId="17" applyNumberFormat="0" applyFill="0" applyAlignment="0" applyProtection="0"/>
    <xf numFmtId="0" fontId="24" fillId="0" borderId="0" applyNumberFormat="0" applyFill="0" applyBorder="0" applyAlignment="0" applyProtection="0"/>
    <xf numFmtId="0" fontId="7" fillId="27" borderId="15" applyNumberFormat="0" applyFont="0" applyAlignment="0" applyProtection="0"/>
    <xf numFmtId="44" fontId="7" fillId="0" borderId="0" applyFont="0" applyFill="0" applyBorder="0" applyAlignment="0" applyProtection="0"/>
    <xf numFmtId="0" fontId="6" fillId="27" borderId="15" applyNumberFormat="0" applyFont="0" applyAlignment="0" applyProtection="0"/>
    <xf numFmtId="0" fontId="7" fillId="0" borderId="0"/>
    <xf numFmtId="0" fontId="6" fillId="27" borderId="15" applyNumberFormat="0" applyFont="0" applyAlignment="0" applyProtection="0"/>
  </cellStyleXfs>
  <cellXfs count="94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Border="1"/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0" xfId="0" applyFont="1" applyFill="1"/>
    <xf numFmtId="0" fontId="5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/>
    <xf numFmtId="0" fontId="3" fillId="5" borderId="7" xfId="0" applyFont="1" applyFill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/>
    </xf>
    <xf numFmtId="2" fontId="4" fillId="0" borderId="5" xfId="0" applyNumberFormat="1" applyFont="1" applyBorder="1"/>
    <xf numFmtId="2" fontId="2" fillId="0" borderId="5" xfId="0" applyNumberFormat="1" applyFont="1" applyBorder="1"/>
    <xf numFmtId="2" fontId="2" fillId="0" borderId="8" xfId="0" applyNumberFormat="1" applyFont="1" applyBorder="1"/>
    <xf numFmtId="0" fontId="0" fillId="0" borderId="0" xfId="0"/>
    <xf numFmtId="0" fontId="2" fillId="0" borderId="18" xfId="0" applyFont="1" applyBorder="1"/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2" fillId="0" borderId="8" xfId="0" applyFont="1" applyBorder="1"/>
    <xf numFmtId="0" fontId="7" fillId="0" borderId="0" xfId="45"/>
    <xf numFmtId="0" fontId="5" fillId="0" borderId="5" xfId="45" applyFont="1" applyBorder="1" applyAlignment="1">
      <alignment horizontal="left"/>
    </xf>
    <xf numFmtId="0" fontId="3" fillId="5" borderId="22" xfId="0" applyFont="1" applyFill="1" applyBorder="1" applyAlignment="1">
      <alignment horizontal="center" vertical="center" textRotation="90"/>
    </xf>
    <xf numFmtId="0" fontId="3" fillId="0" borderId="22" xfId="0" applyFont="1" applyBorder="1" applyAlignment="1">
      <alignment horizontal="center" vertical="center"/>
    </xf>
    <xf numFmtId="0" fontId="0" fillId="0" borderId="0" xfId="0"/>
    <xf numFmtId="0" fontId="2" fillId="0" borderId="0" xfId="0" applyFont="1"/>
    <xf numFmtId="0" fontId="2" fillId="0" borderId="18" xfId="0" applyFont="1" applyBorder="1"/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textRotation="90"/>
    </xf>
    <xf numFmtId="0" fontId="2" fillId="0" borderId="8" xfId="0" applyFont="1" applyBorder="1"/>
    <xf numFmtId="0" fontId="2" fillId="0" borderId="3" xfId="0" applyFont="1" applyFill="1" applyBorder="1" applyAlignment="1">
      <alignment horizontal="center"/>
    </xf>
    <xf numFmtId="0" fontId="2" fillId="0" borderId="0" xfId="0" applyFont="1" applyBorder="1"/>
    <xf numFmtId="0" fontId="25" fillId="0" borderId="0" xfId="0" applyFont="1"/>
    <xf numFmtId="0" fontId="3" fillId="0" borderId="21" xfId="0" applyFont="1" applyBorder="1" applyAlignment="1">
      <alignment horizontal="center" vertical="center" wrapText="1"/>
    </xf>
    <xf numFmtId="0" fontId="28" fillId="0" borderId="0" xfId="0" applyFont="1" applyFill="1"/>
    <xf numFmtId="0" fontId="27" fillId="0" borderId="0" xfId="0" applyFont="1"/>
    <xf numFmtId="0" fontId="30" fillId="0" borderId="0" xfId="45" applyFont="1" applyAlignment="1">
      <alignment horizontal="center"/>
    </xf>
    <xf numFmtId="0" fontId="3" fillId="0" borderId="5" xfId="45" applyFont="1" applyBorder="1" applyAlignment="1">
      <alignment horizontal="left"/>
    </xf>
    <xf numFmtId="0" fontId="3" fillId="29" borderId="5" xfId="45" applyFont="1" applyFill="1" applyBorder="1" applyAlignment="1">
      <alignment horizontal="left"/>
    </xf>
    <xf numFmtId="44" fontId="3" fillId="29" borderId="5" xfId="43" applyFont="1" applyFill="1" applyBorder="1" applyAlignment="1">
      <alignment horizontal="center"/>
    </xf>
    <xf numFmtId="44" fontId="3" fillId="0" borderId="5" xfId="43" applyFont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29" fillId="0" borderId="28" xfId="0" applyFont="1" applyBorder="1" applyAlignment="1">
      <alignment horizontal="center" vertical="center" textRotation="90"/>
    </xf>
    <xf numFmtId="0" fontId="2" fillId="28" borderId="29" xfId="0" applyFont="1" applyFill="1" applyBorder="1" applyAlignment="1">
      <alignment horizontal="center"/>
    </xf>
    <xf numFmtId="2" fontId="5" fillId="0" borderId="5" xfId="45" applyNumberFormat="1" applyFont="1" applyBorder="1" applyAlignment="1">
      <alignment horizontal="center"/>
    </xf>
    <xf numFmtId="0" fontId="3" fillId="31" borderId="5" xfId="45" applyFont="1" applyFill="1" applyBorder="1" applyAlignment="1">
      <alignment horizontal="left"/>
    </xf>
    <xf numFmtId="0" fontId="3" fillId="31" borderId="5" xfId="45" applyFont="1" applyFill="1" applyBorder="1" applyAlignment="1">
      <alignment horizontal="center"/>
    </xf>
    <xf numFmtId="44" fontId="3" fillId="0" borderId="5" xfId="43" applyFont="1" applyFill="1" applyBorder="1" applyAlignment="1">
      <alignment horizontal="center"/>
    </xf>
    <xf numFmtId="44" fontId="3" fillId="28" borderId="5" xfId="43" applyFont="1" applyFill="1" applyBorder="1" applyAlignment="1">
      <alignment horizontal="center"/>
    </xf>
    <xf numFmtId="2" fontId="5" fillId="0" borderId="5" xfId="45" applyNumberFormat="1" applyFont="1" applyFill="1" applyBorder="1" applyAlignment="1">
      <alignment horizontal="center"/>
    </xf>
    <xf numFmtId="0" fontId="7" fillId="0" borderId="0" xfId="45" applyFill="1"/>
    <xf numFmtId="0" fontId="27" fillId="0" borderId="0" xfId="45" applyFont="1" applyFill="1"/>
    <xf numFmtId="0" fontId="31" fillId="0" borderId="0" xfId="45" applyFont="1" applyFill="1"/>
    <xf numFmtId="44" fontId="7" fillId="0" borderId="0" xfId="45" applyNumberFormat="1" applyFill="1"/>
    <xf numFmtId="44" fontId="6" fillId="0" borderId="0" xfId="45" applyNumberFormat="1" applyFont="1" applyFill="1"/>
    <xf numFmtId="2" fontId="2" fillId="0" borderId="25" xfId="0" applyNumberFormat="1" applyFont="1" applyFill="1" applyBorder="1"/>
    <xf numFmtId="2" fontId="2" fillId="0" borderId="26" xfId="0" applyNumberFormat="1" applyFont="1" applyFill="1" applyBorder="1"/>
    <xf numFmtId="2" fontId="2" fillId="0" borderId="24" xfId="0" applyNumberFormat="1" applyFont="1" applyFill="1" applyBorder="1"/>
    <xf numFmtId="2" fontId="2" fillId="0" borderId="23" xfId="0" applyNumberFormat="1" applyFont="1" applyFill="1" applyBorder="1"/>
    <xf numFmtId="0" fontId="0" fillId="0" borderId="0" xfId="0"/>
    <xf numFmtId="0" fontId="2" fillId="0" borderId="5" xfId="0" applyFont="1" applyBorder="1"/>
    <xf numFmtId="0" fontId="0" fillId="0" borderId="0" xfId="0" applyFill="1"/>
    <xf numFmtId="2" fontId="0" fillId="0" borderId="0" xfId="0" applyNumberFormat="1"/>
    <xf numFmtId="0" fontId="3" fillId="0" borderId="3" xfId="0" applyFont="1" applyFill="1" applyBorder="1" applyAlignment="1">
      <alignment horizontal="center"/>
    </xf>
    <xf numFmtId="2" fontId="4" fillId="0" borderId="5" xfId="0" applyNumberFormat="1" applyFont="1" applyFill="1" applyBorder="1"/>
    <xf numFmtId="0" fontId="4" fillId="32" borderId="6" xfId="0" applyFont="1" applyFill="1" applyBorder="1"/>
    <xf numFmtId="0" fontId="29" fillId="0" borderId="20" xfId="0" applyFont="1" applyBorder="1" applyAlignment="1">
      <alignment horizontal="center" vertical="center" textRotation="90"/>
    </xf>
    <xf numFmtId="0" fontId="6" fillId="0" borderId="0" xfId="45" applyFont="1" applyFill="1"/>
    <xf numFmtId="0" fontId="2" fillId="0" borderId="0" xfId="0" applyFont="1" applyFill="1" applyBorder="1" applyAlignment="1">
      <alignment horizontal="center"/>
    </xf>
    <xf numFmtId="2" fontId="2" fillId="0" borderId="0" xfId="0" applyNumberFormat="1" applyFont="1" applyBorder="1"/>
    <xf numFmtId="0" fontId="3" fillId="0" borderId="0" xfId="0" applyFont="1" applyFill="1" applyBorder="1" applyAlignment="1">
      <alignment horizontal="center"/>
    </xf>
    <xf numFmtId="3" fontId="0" fillId="0" borderId="0" xfId="0" applyNumberFormat="1"/>
    <xf numFmtId="0" fontId="32" fillId="0" borderId="0" xfId="45" applyFont="1" applyFill="1" applyAlignment="1">
      <alignment horizontal="right"/>
    </xf>
    <xf numFmtId="0" fontId="2" fillId="33" borderId="3" xfId="0" applyFont="1" applyFill="1" applyBorder="1" applyAlignment="1">
      <alignment horizontal="center"/>
    </xf>
    <xf numFmtId="2" fontId="2" fillId="33" borderId="23" xfId="0" applyNumberFormat="1" applyFont="1" applyFill="1" applyBorder="1"/>
    <xf numFmtId="2" fontId="2" fillId="33" borderId="24" xfId="0" applyNumberFormat="1" applyFont="1" applyFill="1" applyBorder="1"/>
    <xf numFmtId="2" fontId="2" fillId="33" borderId="26" xfId="0" applyNumberFormat="1" applyFont="1" applyFill="1" applyBorder="1"/>
    <xf numFmtId="2" fontId="2" fillId="33" borderId="25" xfId="0" applyNumberFormat="1" applyFont="1" applyFill="1" applyBorder="1"/>
    <xf numFmtId="0" fontId="3" fillId="33" borderId="3" xfId="0" applyFont="1" applyFill="1" applyBorder="1" applyAlignment="1">
      <alignment horizontal="center"/>
    </xf>
    <xf numFmtId="0" fontId="0" fillId="33" borderId="0" xfId="0" applyFill="1"/>
    <xf numFmtId="0" fontId="0" fillId="0" borderId="5" xfId="0" applyBorder="1"/>
    <xf numFmtId="0" fontId="0" fillId="0" borderId="30" xfId="0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3" fillId="28" borderId="0" xfId="45" applyFont="1" applyFill="1" applyAlignment="1">
      <alignment horizontal="center" vertical="center" wrapText="1"/>
    </xf>
    <xf numFmtId="0" fontId="7" fillId="28" borderId="0" xfId="45" applyFill="1" applyAlignment="1"/>
    <xf numFmtId="0" fontId="3" fillId="30" borderId="0" xfId="45" applyFont="1" applyFill="1" applyAlignment="1">
      <alignment horizontal="center" vertical="center" wrapText="1"/>
    </xf>
    <xf numFmtId="0" fontId="7" fillId="0" borderId="0" xfId="45" applyAlignment="1"/>
    <xf numFmtId="0" fontId="27" fillId="0" borderId="26" xfId="45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</cellXfs>
  <cellStyles count="47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urrency 2" xfId="43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45"/>
    <cellStyle name="Note 2" xfId="42"/>
    <cellStyle name="Note 2 2" xfId="46"/>
    <cellStyle name="Note 3" xfId="37"/>
    <cellStyle name="Note 4" xfId="44"/>
    <cellStyle name="Output 2" xfId="38"/>
    <cellStyle name="Title 2" xfId="39"/>
    <cellStyle name="Total 2" xfId="40"/>
    <cellStyle name="Warning Text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workbookViewId="0">
      <selection activeCell="C5" sqref="C5"/>
    </sheetView>
  </sheetViews>
  <sheetFormatPr defaultRowHeight="12.75" x14ac:dyDescent="0.2"/>
  <cols>
    <col min="1" max="1" width="82.42578125" customWidth="1"/>
  </cols>
  <sheetData>
    <row r="2" spans="1:5" ht="15.75" x14ac:dyDescent="0.25">
      <c r="A2" s="9" t="s">
        <v>24</v>
      </c>
    </row>
    <row r="3" spans="1:5" ht="13.5" thickBot="1" x14ac:dyDescent="0.25"/>
    <row r="4" spans="1:5" ht="26.25" customHeight="1" thickTop="1" x14ac:dyDescent="0.2">
      <c r="A4" s="7" t="s">
        <v>2</v>
      </c>
    </row>
    <row r="5" spans="1:5" s="1" customFormat="1" ht="15" x14ac:dyDescent="0.2">
      <c r="A5" s="46" t="s">
        <v>19</v>
      </c>
      <c r="C5" s="37"/>
      <c r="D5" s="8"/>
      <c r="E5" s="8"/>
    </row>
    <row r="6" spans="1:5" ht="15" x14ac:dyDescent="0.2">
      <c r="A6" s="46" t="s">
        <v>20</v>
      </c>
    </row>
    <row r="7" spans="1:5" ht="15" x14ac:dyDescent="0.2">
      <c r="A7" s="46" t="s">
        <v>25</v>
      </c>
    </row>
  </sheetData>
  <phoneticPr fontId="1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4"/>
  <sheetViews>
    <sheetView topLeftCell="B1" workbookViewId="0">
      <selection activeCell="C22" sqref="C22:C24"/>
    </sheetView>
  </sheetViews>
  <sheetFormatPr defaultRowHeight="12.75" x14ac:dyDescent="0.2"/>
  <cols>
    <col min="2" max="2" width="21.7109375" customWidth="1"/>
    <col min="3" max="3" width="26" customWidth="1"/>
    <col min="4" max="4" width="26.140625" customWidth="1"/>
    <col min="5" max="5" width="28.42578125" customWidth="1"/>
  </cols>
  <sheetData>
    <row r="1" spans="1:5" x14ac:dyDescent="0.2">
      <c r="A1" s="23"/>
      <c r="B1" s="23"/>
      <c r="C1" s="23"/>
      <c r="D1" s="23"/>
      <c r="E1" s="23"/>
    </row>
    <row r="2" spans="1:5" x14ac:dyDescent="0.2">
      <c r="A2" s="23"/>
      <c r="B2" s="23"/>
      <c r="C2" s="23"/>
      <c r="D2" s="23"/>
      <c r="E2" s="23"/>
    </row>
    <row r="3" spans="1:5" ht="15.75" x14ac:dyDescent="0.2">
      <c r="A3" s="23"/>
      <c r="B3" s="88"/>
      <c r="C3" s="88"/>
      <c r="D3" s="88"/>
      <c r="E3" s="89"/>
    </row>
    <row r="4" spans="1:5" x14ac:dyDescent="0.2">
      <c r="A4" s="23"/>
      <c r="B4" s="90" t="str">
        <f>Responses!A2</f>
        <v>RFP730-17065 E. Cullen North Retaining Wall</v>
      </c>
      <c r="C4" s="91"/>
      <c r="D4" s="91"/>
      <c r="E4" s="91"/>
    </row>
    <row r="5" spans="1:5" x14ac:dyDescent="0.2">
      <c r="A5" s="23"/>
      <c r="B5" s="23"/>
      <c r="C5" s="23"/>
      <c r="D5" s="23"/>
      <c r="E5" s="23"/>
    </row>
    <row r="6" spans="1:5" x14ac:dyDescent="0.2">
      <c r="A6" s="23"/>
      <c r="B6" s="23"/>
      <c r="C6" s="39" t="s">
        <v>12</v>
      </c>
      <c r="D6" s="92"/>
      <c r="E6" s="92"/>
    </row>
    <row r="7" spans="1:5" ht="15.75" x14ac:dyDescent="0.25">
      <c r="A7" s="23"/>
      <c r="B7" s="48" t="s">
        <v>9</v>
      </c>
      <c r="C7" s="49" t="s">
        <v>25</v>
      </c>
      <c r="D7" s="49" t="s">
        <v>22</v>
      </c>
      <c r="E7" s="49" t="s">
        <v>21</v>
      </c>
    </row>
    <row r="8" spans="1:5" ht="15.75" x14ac:dyDescent="0.25">
      <c r="A8" s="23"/>
      <c r="B8" s="40" t="s">
        <v>13</v>
      </c>
      <c r="C8" s="50">
        <v>371324.27</v>
      </c>
      <c r="D8" s="50">
        <v>600000</v>
      </c>
      <c r="E8" s="51">
        <v>873000</v>
      </c>
    </row>
    <row r="9" spans="1:5" ht="15.75" x14ac:dyDescent="0.25">
      <c r="A9" s="23"/>
      <c r="B9" s="41" t="s">
        <v>8</v>
      </c>
      <c r="C9" s="42">
        <f>SUM(C8:C8)</f>
        <v>371324.27</v>
      </c>
      <c r="D9" s="42">
        <f>SUM(D8:D8)</f>
        <v>600000</v>
      </c>
      <c r="E9" s="42">
        <f t="shared" ref="E9" si="0">SUM(E8:E8)</f>
        <v>873000</v>
      </c>
    </row>
    <row r="10" spans="1:5" ht="15.75" x14ac:dyDescent="0.25">
      <c r="A10" s="23"/>
      <c r="B10" s="40" t="s">
        <v>14</v>
      </c>
      <c r="C10" s="43">
        <v>0</v>
      </c>
      <c r="D10" s="43">
        <f>D9-C9</f>
        <v>228675.72999999998</v>
      </c>
      <c r="E10" s="51">
        <f>E9-C9</f>
        <v>501675.73</v>
      </c>
    </row>
    <row r="11" spans="1:5" ht="15.75" x14ac:dyDescent="0.25">
      <c r="A11" s="23"/>
      <c r="B11" s="24" t="s">
        <v>10</v>
      </c>
      <c r="C11" s="52">
        <v>30</v>
      </c>
      <c r="D11" s="47">
        <f>$C$11-(D10/$C$9)*$C$11</f>
        <v>11.524849156776103</v>
      </c>
      <c r="E11" s="47">
        <f>ABS($C$11-(E10/$C$9)*$C$11)</f>
        <v>10.531344476890773</v>
      </c>
    </row>
    <row r="12" spans="1:5" x14ac:dyDescent="0.2">
      <c r="A12" s="23"/>
      <c r="B12" s="53"/>
      <c r="C12" s="54"/>
      <c r="D12" s="53"/>
      <c r="E12" s="53"/>
    </row>
    <row r="13" spans="1:5" x14ac:dyDescent="0.2">
      <c r="A13" s="23"/>
      <c r="B13" s="55" t="s">
        <v>18</v>
      </c>
      <c r="C13" s="53"/>
      <c r="D13" s="55" t="s">
        <v>23</v>
      </c>
      <c r="E13" s="23"/>
    </row>
    <row r="14" spans="1:5" x14ac:dyDescent="0.2">
      <c r="A14" s="23"/>
      <c r="B14" s="70" t="s">
        <v>22</v>
      </c>
      <c r="C14" s="56">
        <f>D8</f>
        <v>600000</v>
      </c>
      <c r="D14" s="75" t="s">
        <v>27</v>
      </c>
      <c r="E14" s="23"/>
    </row>
    <row r="15" spans="1:5" x14ac:dyDescent="0.2">
      <c r="A15" s="23"/>
      <c r="B15" s="70" t="s">
        <v>21</v>
      </c>
      <c r="C15" s="56">
        <f>E8</f>
        <v>873000</v>
      </c>
      <c r="D15" s="75" t="s">
        <v>28</v>
      </c>
      <c r="E15" s="23"/>
    </row>
    <row r="16" spans="1:5" x14ac:dyDescent="0.2">
      <c r="A16" s="23"/>
      <c r="B16" s="70" t="s">
        <v>26</v>
      </c>
      <c r="C16" s="57">
        <f>C8</f>
        <v>371324.27</v>
      </c>
      <c r="D16" s="75" t="s">
        <v>29</v>
      </c>
      <c r="E16" s="23"/>
    </row>
    <row r="17" spans="1:5" x14ac:dyDescent="0.2">
      <c r="A17" s="62"/>
      <c r="B17" s="64"/>
      <c r="C17" s="64"/>
      <c r="D17" s="64"/>
      <c r="E17" s="62"/>
    </row>
    <row r="18" spans="1:5" x14ac:dyDescent="0.2">
      <c r="A18" s="62"/>
      <c r="B18" s="62"/>
      <c r="C18" s="62"/>
      <c r="D18" s="62"/>
      <c r="E18" s="62"/>
    </row>
    <row r="19" spans="1:5" ht="11.25" customHeight="1" x14ac:dyDescent="0.2">
      <c r="A19" s="62"/>
      <c r="B19" s="62"/>
      <c r="C19" s="62"/>
      <c r="D19" s="62"/>
      <c r="E19" s="62"/>
    </row>
    <row r="20" spans="1:5" ht="20.25" customHeight="1" x14ac:dyDescent="0.2">
      <c r="A20" s="62"/>
      <c r="B20" s="62"/>
      <c r="C20" s="62"/>
      <c r="D20" s="62"/>
      <c r="E20" s="74"/>
    </row>
    <row r="21" spans="1:5" ht="33.75" customHeight="1" x14ac:dyDescent="0.2">
      <c r="A21" s="62"/>
      <c r="B21" s="62"/>
      <c r="C21" s="62"/>
      <c r="D21" s="62"/>
      <c r="E21" s="62"/>
    </row>
    <row r="22" spans="1:5" x14ac:dyDescent="0.2">
      <c r="A22" s="62"/>
      <c r="B22" s="62" t="s">
        <v>22</v>
      </c>
      <c r="C22" s="65">
        <f>D11</f>
        <v>11.524849156776103</v>
      </c>
      <c r="D22" s="62"/>
      <c r="E22" s="62"/>
    </row>
    <row r="23" spans="1:5" x14ac:dyDescent="0.2">
      <c r="A23" s="62"/>
      <c r="B23" s="62" t="s">
        <v>21</v>
      </c>
      <c r="C23" s="65">
        <f>E11</f>
        <v>10.531344476890773</v>
      </c>
      <c r="D23" s="62"/>
      <c r="E23" s="62"/>
    </row>
    <row r="24" spans="1:5" x14ac:dyDescent="0.2">
      <c r="A24" s="62"/>
      <c r="B24" s="62" t="s">
        <v>26</v>
      </c>
      <c r="C24" s="65">
        <f>C11</f>
        <v>30</v>
      </c>
      <c r="D24" s="62"/>
      <c r="E24" s="62"/>
    </row>
  </sheetData>
  <mergeCells count="3">
    <mergeCell ref="B3:E3"/>
    <mergeCell ref="B4:E4"/>
    <mergeCell ref="D6:E6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D8" sqref="D8"/>
    </sheetView>
  </sheetViews>
  <sheetFormatPr defaultRowHeight="12.75" x14ac:dyDescent="0.2"/>
  <cols>
    <col min="1" max="1" width="44" bestFit="1" customWidth="1"/>
    <col min="2" max="2" width="7.85546875" customWidth="1"/>
    <col min="3" max="3" width="7.7109375" customWidth="1"/>
    <col min="4" max="4" width="8.28515625" bestFit="1" customWidth="1"/>
    <col min="5" max="5" width="8.5703125" customWidth="1"/>
    <col min="6" max="6" width="8.28515625" bestFit="1" customWidth="1"/>
    <col min="7" max="7" width="8.42578125" style="27" customWidth="1"/>
    <col min="8" max="8" width="8.42578125" style="62" customWidth="1"/>
    <col min="9" max="9" width="17.5703125" bestFit="1" customWidth="1"/>
    <col min="10" max="10" width="10.42578125" bestFit="1" customWidth="1"/>
  </cols>
  <sheetData>
    <row r="1" spans="1:10" ht="15.75" x14ac:dyDescent="0.25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x14ac:dyDescent="0.2">
      <c r="A2" s="87" t="str">
        <f>Responses!A2</f>
        <v>RFP730-17065 E. Cullen North Retaining Wall</v>
      </c>
      <c r="B2" s="93"/>
      <c r="C2" s="93"/>
      <c r="D2" s="93"/>
      <c r="E2" s="93"/>
      <c r="F2" s="93"/>
      <c r="G2" s="93"/>
      <c r="H2" s="93"/>
      <c r="I2" s="93"/>
      <c r="J2" s="93"/>
    </row>
    <row r="3" spans="1:10" ht="15.75" thickBot="1" x14ac:dyDescent="0.25">
      <c r="A3" s="28"/>
      <c r="B3" s="28"/>
      <c r="C3" s="28"/>
      <c r="D3" s="28"/>
      <c r="E3" s="28"/>
      <c r="F3" s="28"/>
      <c r="G3" s="28"/>
      <c r="H3" s="28"/>
      <c r="I3" s="34"/>
      <c r="J3" s="34"/>
    </row>
    <row r="4" spans="1:10" ht="129" customHeight="1" thickBot="1" x14ac:dyDescent="0.25">
      <c r="A4" s="6" t="s">
        <v>2</v>
      </c>
      <c r="B4" s="25" t="str">
        <f>'Technical Summary'!B4</f>
        <v>Evaluator 1</v>
      </c>
      <c r="C4" s="25" t="str">
        <f>'Technical Summary'!C4</f>
        <v>Evaluator 2</v>
      </c>
      <c r="D4" s="25" t="str">
        <f>'Technical Summary'!D4</f>
        <v>Evaluator 3</v>
      </c>
      <c r="E4" s="25" t="str">
        <f>'Technical Summary'!E4</f>
        <v>Evaluator 4</v>
      </c>
      <c r="F4" s="25" t="str">
        <f>'Technical Summary'!F4</f>
        <v>Evaluator 5</v>
      </c>
      <c r="G4" s="25" t="str">
        <f>'Technical Summary'!G4</f>
        <v>Evaluator 6</v>
      </c>
      <c r="H4" s="25" t="s">
        <v>38</v>
      </c>
      <c r="I4" s="26" t="s">
        <v>3</v>
      </c>
      <c r="J4" s="5" t="s">
        <v>1</v>
      </c>
    </row>
    <row r="5" spans="1:10" s="64" customFormat="1" ht="15.75" x14ac:dyDescent="0.25">
      <c r="A5" s="33" t="str">
        <f>Responses!A5</f>
        <v>A-Status Construction</v>
      </c>
      <c r="B5" s="61">
        <f>'1'!I5</f>
        <v>60.524849156776099</v>
      </c>
      <c r="C5" s="60">
        <f>'2'!I5</f>
        <v>57.224849156776102</v>
      </c>
      <c r="D5" s="60">
        <f>'3'!I5</f>
        <v>53.024849156776099</v>
      </c>
      <c r="E5" s="60">
        <f>'4'!I5</f>
        <v>52.024849156776099</v>
      </c>
      <c r="F5" s="60">
        <f>'5'!I5</f>
        <v>65.424849156776105</v>
      </c>
      <c r="G5" s="59">
        <f>'6'!I5</f>
        <v>63.524849156776099</v>
      </c>
      <c r="H5" s="59">
        <f>'7'!I5</f>
        <v>68.524849156776099</v>
      </c>
      <c r="I5" s="58">
        <f>AVERAGE(B5:H5)</f>
        <v>60.039134871061819</v>
      </c>
      <c r="J5" s="66">
        <f>RANK(I5:I5,$I$5:$I$7,0)</f>
        <v>3</v>
      </c>
    </row>
    <row r="6" spans="1:10" s="64" customFormat="1" ht="15.75" x14ac:dyDescent="0.25">
      <c r="A6" s="33" t="str">
        <f>Responses!A6</f>
        <v>J.T. Vaughn Construction</v>
      </c>
      <c r="B6" s="61">
        <f>'1'!I6</f>
        <v>70.53134447689078</v>
      </c>
      <c r="C6" s="60">
        <f>'2'!I6</f>
        <v>63.031344476890773</v>
      </c>
      <c r="D6" s="60">
        <f>'3'!I6</f>
        <v>65.03134447689078</v>
      </c>
      <c r="E6" s="60">
        <f>'4'!I6</f>
        <v>68.53134447689078</v>
      </c>
      <c r="F6" s="60">
        <f>'5'!I6</f>
        <v>65.331344476890763</v>
      </c>
      <c r="G6" s="59">
        <f>'6'!I6</f>
        <v>68.53134447689078</v>
      </c>
      <c r="H6" s="59">
        <f>'7'!I6</f>
        <v>72.53134447689078</v>
      </c>
      <c r="I6" s="58">
        <f>AVERAGE(B6:H6)</f>
        <v>67.645630191176494</v>
      </c>
      <c r="J6" s="66">
        <f>RANK(I6:I6,$I$5:$I$7,0)</f>
        <v>2</v>
      </c>
    </row>
    <row r="7" spans="1:10" s="82" customFormat="1" ht="15.75" x14ac:dyDescent="0.25">
      <c r="A7" s="76" t="str">
        <f>Responses!A7</f>
        <v>Jerdon Enterprise, LP</v>
      </c>
      <c r="B7" s="77">
        <f>'1'!I7</f>
        <v>79</v>
      </c>
      <c r="C7" s="78">
        <f>'2'!I7</f>
        <v>74.2</v>
      </c>
      <c r="D7" s="78">
        <f>'3'!I7</f>
        <v>76.5</v>
      </c>
      <c r="E7" s="78">
        <f>'4'!I7</f>
        <v>89.2</v>
      </c>
      <c r="F7" s="78">
        <f>'5'!I7</f>
        <v>83.5</v>
      </c>
      <c r="G7" s="79">
        <f>'6'!I7</f>
        <v>75.5</v>
      </c>
      <c r="H7" s="79">
        <f>'7'!I7</f>
        <v>76</v>
      </c>
      <c r="I7" s="80">
        <f>AVERAGE(B7:H7)</f>
        <v>79.128571428571419</v>
      </c>
      <c r="J7" s="81">
        <f>RANK(I7:I7,$I$5:$I$7,0)</f>
        <v>1</v>
      </c>
    </row>
    <row r="8" spans="1:10" s="62" customFormat="1" ht="15.75" x14ac:dyDescent="0.25">
      <c r="A8" s="71"/>
      <c r="B8" s="72"/>
      <c r="C8" s="72"/>
      <c r="D8" s="72"/>
      <c r="E8" s="72"/>
      <c r="F8" s="72"/>
      <c r="G8" s="72"/>
      <c r="H8" s="72"/>
      <c r="I8" s="72"/>
      <c r="J8" s="73"/>
    </row>
    <row r="9" spans="1:10" s="62" customFormat="1" ht="15.75" x14ac:dyDescent="0.25">
      <c r="A9" s="71"/>
      <c r="B9" s="72"/>
      <c r="C9" s="72"/>
      <c r="D9" s="72"/>
      <c r="E9" s="72"/>
      <c r="F9" s="72"/>
      <c r="G9" s="72"/>
      <c r="H9" s="72"/>
      <c r="I9" s="72"/>
      <c r="J9" s="73"/>
    </row>
    <row r="11" spans="1:10" ht="15" x14ac:dyDescent="0.2">
      <c r="A11" s="35" t="s">
        <v>30</v>
      </c>
    </row>
    <row r="12" spans="1:10" ht="15" x14ac:dyDescent="0.2">
      <c r="A12" s="28"/>
    </row>
    <row r="13" spans="1:10" ht="15" x14ac:dyDescent="0.2">
      <c r="A13" s="35" t="s">
        <v>31</v>
      </c>
    </row>
  </sheetData>
  <mergeCells count="2">
    <mergeCell ref="A1:J1"/>
    <mergeCell ref="A2:J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E28" sqref="E28"/>
    </sheetView>
  </sheetViews>
  <sheetFormatPr defaultRowHeight="12.75" x14ac:dyDescent="0.2"/>
  <cols>
    <col min="1" max="1" width="38.140625" customWidth="1"/>
    <col min="2" max="2" width="9.140625" style="38" customWidth="1"/>
    <col min="3" max="3" width="8.7109375" customWidth="1"/>
    <col min="4" max="4" width="8.5703125" customWidth="1"/>
    <col min="5" max="5" width="9.85546875" style="27" customWidth="1"/>
    <col min="6" max="6" width="7.140625" style="27" customWidth="1"/>
    <col min="7" max="7" width="8.5703125" style="27" customWidth="1"/>
    <col min="8" max="8" width="12.42578125" customWidth="1"/>
  </cols>
  <sheetData>
    <row r="1" spans="1:10" ht="15.75" x14ac:dyDescent="0.25">
      <c r="A1" s="85" t="s">
        <v>0</v>
      </c>
      <c r="B1" s="86"/>
      <c r="C1" s="86"/>
      <c r="D1" s="86"/>
      <c r="E1" s="86"/>
      <c r="F1" s="86"/>
      <c r="G1" s="86"/>
      <c r="H1" s="86"/>
      <c r="I1" s="17"/>
      <c r="J1" s="17"/>
    </row>
    <row r="2" spans="1:10" ht="12.75" customHeight="1" x14ac:dyDescent="0.2">
      <c r="A2" s="87" t="str">
        <f>Responses!A2</f>
        <v>RFP730-17065 E. Cullen North Retaining Wall</v>
      </c>
      <c r="B2" s="87"/>
      <c r="C2" s="87"/>
      <c r="D2" s="87"/>
      <c r="E2" s="87"/>
      <c r="F2" s="87"/>
      <c r="G2" s="87"/>
      <c r="H2" s="87"/>
      <c r="I2" s="87"/>
      <c r="J2" s="17"/>
    </row>
    <row r="3" spans="1:10" ht="15.75" thickBot="1" x14ac:dyDescent="0.25">
      <c r="A3" s="17"/>
      <c r="C3" s="17"/>
      <c r="D3" s="17"/>
      <c r="H3" s="18"/>
      <c r="I3" s="17"/>
      <c r="J3" s="17"/>
    </row>
    <row r="4" spans="1:10" ht="84.75" customHeight="1" thickTop="1" thickBot="1" x14ac:dyDescent="0.25">
      <c r="A4" s="19" t="s">
        <v>4</v>
      </c>
      <c r="B4" s="69" t="s">
        <v>5</v>
      </c>
      <c r="C4" s="20" t="s">
        <v>6</v>
      </c>
      <c r="D4" s="20" t="s">
        <v>7</v>
      </c>
      <c r="E4" s="31" t="s">
        <v>15</v>
      </c>
      <c r="F4" s="31" t="s">
        <v>16</v>
      </c>
      <c r="G4" s="31" t="s">
        <v>17</v>
      </c>
      <c r="H4" s="36" t="s">
        <v>11</v>
      </c>
      <c r="I4" s="36" t="s">
        <v>8</v>
      </c>
      <c r="J4" s="21"/>
    </row>
    <row r="5" spans="1:10" ht="16.5" thickTop="1" x14ac:dyDescent="0.2">
      <c r="A5" s="44" t="str">
        <f>Responses!A5</f>
        <v>A-Status Construction</v>
      </c>
      <c r="B5" s="84">
        <v>11.524849156776103</v>
      </c>
      <c r="C5" s="63">
        <v>12</v>
      </c>
      <c r="D5" s="63">
        <v>9</v>
      </c>
      <c r="E5" s="63">
        <v>12</v>
      </c>
      <c r="F5" s="63">
        <v>12</v>
      </c>
      <c r="G5" s="63">
        <v>4</v>
      </c>
      <c r="H5" s="22">
        <f>SUM(C5:G5)</f>
        <v>49</v>
      </c>
      <c r="I5" s="16">
        <f>SUM(B5:G5)</f>
        <v>60.524849156776099</v>
      </c>
      <c r="J5" s="21"/>
    </row>
    <row r="6" spans="1:10" ht="15" x14ac:dyDescent="0.2">
      <c r="A6" s="44" t="str">
        <f>Responses!A6</f>
        <v>J.T. Vaughn Construction</v>
      </c>
      <c r="B6" s="83">
        <v>10.531344476890773</v>
      </c>
      <c r="C6" s="63">
        <v>20</v>
      </c>
      <c r="D6" s="63">
        <v>12</v>
      </c>
      <c r="E6" s="63">
        <v>12</v>
      </c>
      <c r="F6" s="63">
        <v>12</v>
      </c>
      <c r="G6" s="63">
        <v>4</v>
      </c>
      <c r="H6" s="32">
        <f t="shared" ref="H6:H7" si="0">SUM(C6:G6)</f>
        <v>60</v>
      </c>
      <c r="I6" s="16">
        <f t="shared" ref="I6:I7" si="1">SUM(B6:G6)</f>
        <v>70.53134447689078</v>
      </c>
    </row>
    <row r="7" spans="1:10" ht="15" x14ac:dyDescent="0.2">
      <c r="A7" s="44" t="str">
        <f>Responses!A7</f>
        <v>Jerdon Enterprise, LP</v>
      </c>
      <c r="B7" s="83">
        <v>30</v>
      </c>
      <c r="C7" s="63">
        <v>12</v>
      </c>
      <c r="D7" s="63">
        <v>12</v>
      </c>
      <c r="E7" s="63">
        <v>9</v>
      </c>
      <c r="F7" s="63">
        <v>12</v>
      </c>
      <c r="G7" s="63">
        <v>4</v>
      </c>
      <c r="H7" s="32">
        <f t="shared" si="0"/>
        <v>49</v>
      </c>
      <c r="I7" s="16">
        <f t="shared" si="1"/>
        <v>79</v>
      </c>
    </row>
  </sheetData>
  <mergeCells count="2">
    <mergeCell ref="A1:H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B5" sqref="B5:B7"/>
    </sheetView>
  </sheetViews>
  <sheetFormatPr defaultRowHeight="12.75" x14ac:dyDescent="0.2"/>
  <cols>
    <col min="1" max="1" width="36.5703125" customWidth="1"/>
    <col min="2" max="2" width="7.7109375" style="38" customWidth="1"/>
    <col min="3" max="3" width="7.5703125" customWidth="1"/>
    <col min="4" max="4" width="9.7109375" customWidth="1"/>
    <col min="5" max="5" width="9.28515625" style="27" customWidth="1"/>
    <col min="6" max="6" width="9.7109375" style="27" customWidth="1"/>
    <col min="7" max="7" width="8.140625" style="27" customWidth="1"/>
    <col min="8" max="8" width="13.85546875" customWidth="1"/>
  </cols>
  <sheetData>
    <row r="1" spans="1:10" ht="15.75" x14ac:dyDescent="0.25">
      <c r="A1" s="85" t="s">
        <v>0</v>
      </c>
      <c r="B1" s="86"/>
      <c r="C1" s="86"/>
      <c r="D1" s="86"/>
      <c r="E1" s="86"/>
      <c r="F1" s="86"/>
      <c r="G1" s="86"/>
      <c r="H1" s="86"/>
      <c r="I1" s="27"/>
      <c r="J1" s="27"/>
    </row>
    <row r="2" spans="1:10" ht="12.75" customHeight="1" x14ac:dyDescent="0.2">
      <c r="A2" s="87" t="str">
        <f>Responses!A2</f>
        <v>RFP730-17065 E. Cullen North Retaining Wall</v>
      </c>
      <c r="B2" s="87"/>
      <c r="C2" s="87"/>
      <c r="D2" s="87"/>
      <c r="E2" s="87"/>
      <c r="F2" s="87"/>
      <c r="G2" s="87"/>
      <c r="H2" s="87"/>
      <c r="I2" s="87"/>
      <c r="J2" s="27"/>
    </row>
    <row r="3" spans="1:10" ht="15.75" thickBot="1" x14ac:dyDescent="0.25">
      <c r="A3" s="27"/>
      <c r="C3" s="27"/>
      <c r="D3" s="27"/>
      <c r="H3" s="29"/>
      <c r="I3" s="27"/>
      <c r="J3" s="27"/>
    </row>
    <row r="4" spans="1:10" ht="75" thickTop="1" thickBot="1" x14ac:dyDescent="0.25">
      <c r="A4" s="30" t="s">
        <v>4</v>
      </c>
      <c r="B4" s="69" t="s">
        <v>5</v>
      </c>
      <c r="C4" s="31" t="s">
        <v>6</v>
      </c>
      <c r="D4" s="31" t="s">
        <v>7</v>
      </c>
      <c r="E4" s="31" t="s">
        <v>15</v>
      </c>
      <c r="F4" s="31" t="s">
        <v>16</v>
      </c>
      <c r="G4" s="31" t="s">
        <v>17</v>
      </c>
      <c r="H4" s="36" t="s">
        <v>11</v>
      </c>
      <c r="I4" s="36" t="s">
        <v>8</v>
      </c>
      <c r="J4" s="21"/>
    </row>
    <row r="5" spans="1:10" ht="16.5" thickTop="1" x14ac:dyDescent="0.2">
      <c r="A5" s="44" t="str">
        <f>Responses!A5</f>
        <v>A-Status Construction</v>
      </c>
      <c r="B5" s="62">
        <v>11.524849156776103</v>
      </c>
      <c r="C5" s="63">
        <v>14</v>
      </c>
      <c r="D5" s="63">
        <v>9</v>
      </c>
      <c r="E5" s="63">
        <v>9.6</v>
      </c>
      <c r="F5" s="63">
        <v>9.9</v>
      </c>
      <c r="G5" s="63">
        <v>3.2</v>
      </c>
      <c r="H5" s="32">
        <f>SUM(C5:G5)</f>
        <v>45.7</v>
      </c>
      <c r="I5" s="16">
        <f>SUM(B5:G5)</f>
        <v>57.224849156776102</v>
      </c>
      <c r="J5" s="21"/>
    </row>
    <row r="6" spans="1:10" ht="15" x14ac:dyDescent="0.2">
      <c r="A6" s="44" t="str">
        <f>Responses!A6</f>
        <v>J.T. Vaughn Construction</v>
      </c>
      <c r="B6" s="83">
        <v>10.531344476890773</v>
      </c>
      <c r="C6" s="63">
        <v>16</v>
      </c>
      <c r="D6" s="63">
        <v>12</v>
      </c>
      <c r="E6" s="63">
        <v>10.5</v>
      </c>
      <c r="F6" s="63">
        <v>10.5</v>
      </c>
      <c r="G6" s="63">
        <v>3.5</v>
      </c>
      <c r="H6" s="32">
        <f t="shared" ref="H6:H7" si="0">SUM(C6:G6)</f>
        <v>52.5</v>
      </c>
      <c r="I6" s="16">
        <f t="shared" ref="I6:I7" si="1">SUM(B6:G6)</f>
        <v>63.031344476890773</v>
      </c>
    </row>
    <row r="7" spans="1:10" ht="15" x14ac:dyDescent="0.2">
      <c r="A7" s="44" t="str">
        <f>Responses!A7</f>
        <v>Jerdon Enterprise, LP</v>
      </c>
      <c r="B7" s="83">
        <v>30</v>
      </c>
      <c r="C7" s="63">
        <v>12.8</v>
      </c>
      <c r="D7" s="63">
        <v>9</v>
      </c>
      <c r="E7" s="63">
        <v>9</v>
      </c>
      <c r="F7" s="63">
        <v>9.9</v>
      </c>
      <c r="G7" s="63">
        <v>3.5</v>
      </c>
      <c r="H7" s="32">
        <f t="shared" si="0"/>
        <v>44.2</v>
      </c>
      <c r="I7" s="16">
        <f t="shared" si="1"/>
        <v>74.2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B5" sqref="B5:B7"/>
    </sheetView>
  </sheetViews>
  <sheetFormatPr defaultRowHeight="12.75" x14ac:dyDescent="0.2"/>
  <cols>
    <col min="1" max="1" width="36.42578125" customWidth="1"/>
    <col min="2" max="2" width="8.28515625" style="38" bestFit="1" customWidth="1"/>
    <col min="3" max="3" width="6.140625" customWidth="1"/>
    <col min="4" max="4" width="7.7109375" customWidth="1"/>
    <col min="5" max="5" width="6.7109375" bestFit="1" customWidth="1"/>
  </cols>
  <sheetData>
    <row r="1" spans="1:10" ht="15.75" x14ac:dyDescent="0.25">
      <c r="A1" s="85" t="s">
        <v>0</v>
      </c>
      <c r="B1" s="86"/>
      <c r="C1" s="86"/>
      <c r="D1" s="86"/>
      <c r="E1" s="86"/>
      <c r="F1" s="86"/>
      <c r="G1" s="86"/>
      <c r="H1" s="86"/>
      <c r="I1" s="27"/>
      <c r="J1" s="27"/>
    </row>
    <row r="2" spans="1:10" ht="12.75" customHeight="1" x14ac:dyDescent="0.2">
      <c r="A2" s="87" t="str">
        <f>Responses!A2</f>
        <v>RFP730-17065 E. Cullen North Retaining Wall</v>
      </c>
      <c r="B2" s="87"/>
      <c r="C2" s="87"/>
      <c r="D2" s="87"/>
      <c r="E2" s="87"/>
      <c r="F2" s="87"/>
      <c r="G2" s="87"/>
      <c r="H2" s="87"/>
      <c r="I2" s="87"/>
      <c r="J2" s="27"/>
    </row>
    <row r="3" spans="1:10" ht="15.75" thickBot="1" x14ac:dyDescent="0.25">
      <c r="A3" s="27"/>
      <c r="C3" s="27"/>
      <c r="D3" s="27"/>
      <c r="E3" s="27"/>
      <c r="F3" s="27"/>
      <c r="G3" s="27"/>
      <c r="H3" s="29"/>
      <c r="I3" s="27"/>
      <c r="J3" s="27"/>
    </row>
    <row r="4" spans="1:10" ht="75" thickTop="1" thickBot="1" x14ac:dyDescent="0.25">
      <c r="A4" s="30" t="s">
        <v>4</v>
      </c>
      <c r="B4" s="45" t="s">
        <v>5</v>
      </c>
      <c r="C4" s="31" t="s">
        <v>6</v>
      </c>
      <c r="D4" s="31" t="s">
        <v>7</v>
      </c>
      <c r="E4" s="31" t="s">
        <v>15</v>
      </c>
      <c r="F4" s="31" t="s">
        <v>16</v>
      </c>
      <c r="G4" s="31" t="s">
        <v>17</v>
      </c>
      <c r="H4" s="36" t="s">
        <v>11</v>
      </c>
      <c r="I4" s="36" t="s">
        <v>8</v>
      </c>
      <c r="J4" s="21"/>
    </row>
    <row r="5" spans="1:10" ht="16.5" thickTop="1" x14ac:dyDescent="0.2">
      <c r="A5" s="44" t="str">
        <f>Responses!A5</f>
        <v>A-Status Construction</v>
      </c>
      <c r="B5" s="62">
        <v>11.524849156776103</v>
      </c>
      <c r="C5" s="63">
        <v>10</v>
      </c>
      <c r="D5" s="63">
        <v>9</v>
      </c>
      <c r="E5" s="63">
        <v>10.5</v>
      </c>
      <c r="F5" s="63">
        <v>9</v>
      </c>
      <c r="G5" s="63">
        <v>3</v>
      </c>
      <c r="H5" s="32">
        <f>SUM(C5:G5)</f>
        <v>41.5</v>
      </c>
      <c r="I5" s="16">
        <f>SUM(B5:G5)</f>
        <v>53.024849156776099</v>
      </c>
      <c r="J5" s="21"/>
    </row>
    <row r="6" spans="1:10" ht="15" x14ac:dyDescent="0.2">
      <c r="A6" s="44" t="str">
        <f>Responses!A6</f>
        <v>J.T. Vaughn Construction</v>
      </c>
      <c r="B6" s="83">
        <v>10.531344476890773</v>
      </c>
      <c r="C6" s="63">
        <v>18</v>
      </c>
      <c r="D6" s="63">
        <v>12</v>
      </c>
      <c r="E6" s="63">
        <v>10.5</v>
      </c>
      <c r="F6" s="63">
        <v>10.5</v>
      </c>
      <c r="G6" s="63">
        <v>3.5</v>
      </c>
      <c r="H6" s="32">
        <f t="shared" ref="H6:H7" si="0">SUM(C6:G6)</f>
        <v>54.5</v>
      </c>
      <c r="I6" s="16">
        <f t="shared" ref="I6:I7" si="1">SUM(B6:G6)</f>
        <v>65.03134447689078</v>
      </c>
    </row>
    <row r="7" spans="1:10" ht="15" x14ac:dyDescent="0.2">
      <c r="A7" s="44" t="str">
        <f>Responses!A7</f>
        <v>Jerdon Enterprise, LP</v>
      </c>
      <c r="B7" s="83">
        <v>30</v>
      </c>
      <c r="C7" s="63">
        <v>14</v>
      </c>
      <c r="D7" s="63">
        <v>10.5</v>
      </c>
      <c r="E7" s="63">
        <v>9</v>
      </c>
      <c r="F7" s="63">
        <v>9</v>
      </c>
      <c r="G7" s="63">
        <v>4</v>
      </c>
      <c r="H7" s="32">
        <f t="shared" si="0"/>
        <v>46.5</v>
      </c>
      <c r="I7" s="16">
        <f t="shared" si="1"/>
        <v>76.5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B5" sqref="B5:B7"/>
    </sheetView>
  </sheetViews>
  <sheetFormatPr defaultRowHeight="12.75" x14ac:dyDescent="0.2"/>
  <cols>
    <col min="1" max="1" width="37.42578125" customWidth="1"/>
    <col min="2" max="2" width="7.7109375" style="38" customWidth="1"/>
    <col min="3" max="3" width="8.140625" customWidth="1"/>
    <col min="4" max="4" width="7.85546875" customWidth="1"/>
    <col min="5" max="5" width="9.42578125" customWidth="1"/>
  </cols>
  <sheetData>
    <row r="1" spans="1:9" ht="15.75" x14ac:dyDescent="0.25">
      <c r="A1" s="85" t="s">
        <v>0</v>
      </c>
      <c r="B1" s="86"/>
      <c r="C1" s="86"/>
      <c r="D1" s="86"/>
      <c r="E1" s="86"/>
      <c r="F1" s="86"/>
      <c r="G1" s="86"/>
      <c r="H1" s="86"/>
      <c r="I1" s="27"/>
    </row>
    <row r="2" spans="1:9" ht="12.75" customHeight="1" x14ac:dyDescent="0.2">
      <c r="A2" s="87" t="str">
        <f>Responses!A2</f>
        <v>RFP730-17065 E. Cullen North Retaining Wall</v>
      </c>
      <c r="B2" s="87"/>
      <c r="C2" s="87"/>
      <c r="D2" s="87"/>
      <c r="E2" s="87"/>
      <c r="F2" s="87"/>
      <c r="G2" s="87"/>
      <c r="H2" s="87"/>
      <c r="I2" s="87"/>
    </row>
    <row r="3" spans="1:9" ht="15.75" thickBot="1" x14ac:dyDescent="0.25">
      <c r="A3" s="27"/>
      <c r="C3" s="27"/>
      <c r="D3" s="27"/>
      <c r="E3" s="27"/>
      <c r="F3" s="27"/>
      <c r="G3" s="27"/>
      <c r="H3" s="29"/>
      <c r="I3" s="27"/>
    </row>
    <row r="4" spans="1:9" ht="93.75" customHeight="1" thickTop="1" thickBot="1" x14ac:dyDescent="0.25">
      <c r="A4" s="30" t="s">
        <v>4</v>
      </c>
      <c r="B4" s="45" t="s">
        <v>5</v>
      </c>
      <c r="C4" s="31" t="s">
        <v>6</v>
      </c>
      <c r="D4" s="31" t="s">
        <v>7</v>
      </c>
      <c r="E4" s="31" t="s">
        <v>15</v>
      </c>
      <c r="F4" s="31" t="s">
        <v>16</v>
      </c>
      <c r="G4" s="31" t="s">
        <v>17</v>
      </c>
      <c r="H4" s="36" t="s">
        <v>11</v>
      </c>
      <c r="I4" s="36" t="s">
        <v>8</v>
      </c>
    </row>
    <row r="5" spans="1:9" ht="15.75" thickTop="1" x14ac:dyDescent="0.2">
      <c r="A5" s="44" t="str">
        <f>Responses!A5</f>
        <v>A-Status Construction</v>
      </c>
      <c r="B5" s="62">
        <v>11.524849156776103</v>
      </c>
      <c r="C5" s="63">
        <v>10</v>
      </c>
      <c r="D5" s="63">
        <v>9</v>
      </c>
      <c r="E5" s="63">
        <v>9</v>
      </c>
      <c r="F5" s="63">
        <v>9.3000000000000007</v>
      </c>
      <c r="G5" s="63">
        <v>3.2</v>
      </c>
      <c r="H5" s="32">
        <f>SUM(C5:G5)</f>
        <v>40.5</v>
      </c>
      <c r="I5" s="16">
        <f>SUM(B5:G5)</f>
        <v>52.024849156776099</v>
      </c>
    </row>
    <row r="6" spans="1:9" ht="15" x14ac:dyDescent="0.2">
      <c r="A6" s="44" t="str">
        <f>Responses!A6</f>
        <v>J.T. Vaughn Construction</v>
      </c>
      <c r="B6" s="83">
        <v>10.531344476890773</v>
      </c>
      <c r="C6" s="63">
        <v>18</v>
      </c>
      <c r="D6" s="63">
        <v>12</v>
      </c>
      <c r="E6" s="63">
        <v>12</v>
      </c>
      <c r="F6" s="63">
        <v>12</v>
      </c>
      <c r="G6" s="63">
        <v>4</v>
      </c>
      <c r="H6" s="32">
        <f t="shared" ref="H6:H7" si="0">SUM(C6:G6)</f>
        <v>58</v>
      </c>
      <c r="I6" s="16">
        <f t="shared" ref="I6:I7" si="1">SUM(B6:G6)</f>
        <v>68.53134447689078</v>
      </c>
    </row>
    <row r="7" spans="1:9" ht="15" x14ac:dyDescent="0.2">
      <c r="A7" s="44" t="str">
        <f>Responses!A7</f>
        <v>Jerdon Enterprise, LP</v>
      </c>
      <c r="B7" s="83">
        <v>30</v>
      </c>
      <c r="C7" s="63">
        <v>18</v>
      </c>
      <c r="D7" s="63">
        <v>12.6</v>
      </c>
      <c r="E7" s="63">
        <v>12.6</v>
      </c>
      <c r="F7" s="63">
        <v>12</v>
      </c>
      <c r="G7" s="63">
        <v>4</v>
      </c>
      <c r="H7" s="32">
        <f t="shared" si="0"/>
        <v>59.2</v>
      </c>
      <c r="I7" s="16">
        <f t="shared" si="1"/>
        <v>89.2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B5" sqref="B5:B7"/>
    </sheetView>
  </sheetViews>
  <sheetFormatPr defaultRowHeight="12.75" x14ac:dyDescent="0.2"/>
  <cols>
    <col min="1" max="1" width="36" customWidth="1"/>
    <col min="2" max="2" width="7.42578125" style="38" customWidth="1"/>
    <col min="3" max="3" width="6.42578125" bestFit="1" customWidth="1"/>
    <col min="4" max="4" width="7.7109375" customWidth="1"/>
    <col min="5" max="5" width="9.140625" customWidth="1"/>
  </cols>
  <sheetData>
    <row r="1" spans="1:9" ht="15.75" x14ac:dyDescent="0.25">
      <c r="A1" s="85" t="s">
        <v>0</v>
      </c>
      <c r="B1" s="86"/>
      <c r="C1" s="86"/>
      <c r="D1" s="86"/>
      <c r="E1" s="86"/>
      <c r="F1" s="86"/>
      <c r="G1" s="86"/>
      <c r="H1" s="86"/>
      <c r="I1" s="27"/>
    </row>
    <row r="2" spans="1:9" ht="12.75" customHeight="1" x14ac:dyDescent="0.2">
      <c r="A2" s="87" t="str">
        <f>Responses!A2</f>
        <v>RFP730-17065 E. Cullen North Retaining Wall</v>
      </c>
      <c r="B2" s="87"/>
      <c r="C2" s="87"/>
      <c r="D2" s="87"/>
      <c r="E2" s="87"/>
      <c r="F2" s="87"/>
      <c r="G2" s="87"/>
      <c r="H2" s="87"/>
      <c r="I2" s="87"/>
    </row>
    <row r="3" spans="1:9" ht="15.75" thickBot="1" x14ac:dyDescent="0.25">
      <c r="A3" s="27"/>
      <c r="C3" s="27"/>
      <c r="D3" s="27"/>
      <c r="E3" s="27"/>
      <c r="F3" s="27"/>
      <c r="G3" s="27"/>
      <c r="H3" s="29"/>
      <c r="I3" s="27"/>
    </row>
    <row r="4" spans="1:9" ht="75" thickTop="1" thickBot="1" x14ac:dyDescent="0.25">
      <c r="A4" s="30" t="s">
        <v>4</v>
      </c>
      <c r="B4" s="45" t="s">
        <v>5</v>
      </c>
      <c r="C4" s="31" t="s">
        <v>6</v>
      </c>
      <c r="D4" s="31" t="s">
        <v>7</v>
      </c>
      <c r="E4" s="31" t="s">
        <v>15</v>
      </c>
      <c r="F4" s="31" t="s">
        <v>16</v>
      </c>
      <c r="G4" s="31" t="s">
        <v>17</v>
      </c>
      <c r="H4" s="36" t="s">
        <v>11</v>
      </c>
      <c r="I4" s="36" t="s">
        <v>8</v>
      </c>
    </row>
    <row r="5" spans="1:9" ht="15.75" thickTop="1" x14ac:dyDescent="0.2">
      <c r="A5" s="44" t="str">
        <f>Responses!A5</f>
        <v>A-Status Construction</v>
      </c>
      <c r="B5" s="62">
        <v>11.524849156776103</v>
      </c>
      <c r="C5" s="63">
        <v>16</v>
      </c>
      <c r="D5" s="63">
        <v>12</v>
      </c>
      <c r="E5" s="63">
        <v>11.4</v>
      </c>
      <c r="F5" s="63">
        <v>10.5</v>
      </c>
      <c r="G5" s="63">
        <v>4</v>
      </c>
      <c r="H5" s="32">
        <f>SUM(C5:G5)</f>
        <v>53.9</v>
      </c>
      <c r="I5" s="16">
        <f>SUM(B5:G5)</f>
        <v>65.424849156776105</v>
      </c>
    </row>
    <row r="6" spans="1:9" ht="15" x14ac:dyDescent="0.2">
      <c r="A6" s="44" t="str">
        <f>Responses!A6</f>
        <v>J.T. Vaughn Construction</v>
      </c>
      <c r="B6" s="83">
        <v>10.531344476890773</v>
      </c>
      <c r="C6" s="63">
        <v>16</v>
      </c>
      <c r="D6" s="63">
        <v>12</v>
      </c>
      <c r="E6" s="63">
        <v>11.4</v>
      </c>
      <c r="F6" s="63">
        <v>11.4</v>
      </c>
      <c r="G6" s="63">
        <v>4</v>
      </c>
      <c r="H6" s="32">
        <f t="shared" ref="H6:H7" si="0">SUM(C6:G6)</f>
        <v>54.8</v>
      </c>
      <c r="I6" s="16">
        <f t="shared" ref="I6:I7" si="1">SUM(B6:G6)</f>
        <v>65.331344476890763</v>
      </c>
    </row>
    <row r="7" spans="1:9" ht="15" x14ac:dyDescent="0.2">
      <c r="A7" s="44" t="str">
        <f>Responses!A7</f>
        <v>Jerdon Enterprise, LP</v>
      </c>
      <c r="B7" s="83">
        <v>30</v>
      </c>
      <c r="C7" s="63">
        <v>15.2</v>
      </c>
      <c r="D7" s="63">
        <v>12</v>
      </c>
      <c r="E7" s="63">
        <v>12</v>
      </c>
      <c r="F7" s="63">
        <v>10.8</v>
      </c>
      <c r="G7" s="63">
        <v>3.5</v>
      </c>
      <c r="H7" s="32">
        <f t="shared" si="0"/>
        <v>53.5</v>
      </c>
      <c r="I7" s="16">
        <f t="shared" si="1"/>
        <v>83.5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B5" sqref="B5:B7"/>
    </sheetView>
  </sheetViews>
  <sheetFormatPr defaultRowHeight="12.75" x14ac:dyDescent="0.2"/>
  <cols>
    <col min="1" max="1" width="37.42578125" customWidth="1"/>
    <col min="2" max="2" width="9.140625" style="38"/>
  </cols>
  <sheetData>
    <row r="1" spans="1:9" ht="15.75" x14ac:dyDescent="0.25">
      <c r="A1" s="85" t="s">
        <v>0</v>
      </c>
      <c r="B1" s="86"/>
      <c r="C1" s="86"/>
      <c r="D1" s="86"/>
      <c r="E1" s="86"/>
      <c r="F1" s="86"/>
      <c r="G1" s="86"/>
      <c r="H1" s="86"/>
      <c r="I1" s="27"/>
    </row>
    <row r="2" spans="1:9" ht="15.75" customHeight="1" x14ac:dyDescent="0.2">
      <c r="A2" s="87" t="str">
        <f>Responses!A2</f>
        <v>RFP730-17065 E. Cullen North Retaining Wall</v>
      </c>
      <c r="B2" s="87"/>
      <c r="C2" s="87"/>
      <c r="D2" s="87"/>
      <c r="E2" s="87"/>
      <c r="F2" s="87"/>
      <c r="G2" s="87"/>
      <c r="H2" s="87"/>
      <c r="I2" s="87"/>
    </row>
    <row r="3" spans="1:9" ht="15.75" thickBot="1" x14ac:dyDescent="0.25">
      <c r="A3" s="27"/>
      <c r="C3" s="27"/>
      <c r="D3" s="27"/>
      <c r="E3" s="27"/>
      <c r="F3" s="27"/>
      <c r="G3" s="27"/>
      <c r="H3" s="29"/>
      <c r="I3" s="27"/>
    </row>
    <row r="4" spans="1:9" ht="75" thickTop="1" thickBot="1" x14ac:dyDescent="0.25">
      <c r="A4" s="30" t="s">
        <v>4</v>
      </c>
      <c r="B4" s="45" t="s">
        <v>5</v>
      </c>
      <c r="C4" s="31" t="s">
        <v>6</v>
      </c>
      <c r="D4" s="31" t="s">
        <v>7</v>
      </c>
      <c r="E4" s="31" t="s">
        <v>15</v>
      </c>
      <c r="F4" s="31" t="s">
        <v>16</v>
      </c>
      <c r="G4" s="31" t="s">
        <v>17</v>
      </c>
      <c r="H4" s="36" t="s">
        <v>11</v>
      </c>
      <c r="I4" s="36" t="s">
        <v>8</v>
      </c>
    </row>
    <row r="5" spans="1:9" ht="15.75" thickTop="1" x14ac:dyDescent="0.2">
      <c r="A5" s="44" t="str">
        <f>Responses!A5</f>
        <v>A-Status Construction</v>
      </c>
      <c r="B5" s="62">
        <v>11.524849156776103</v>
      </c>
      <c r="C5" s="63">
        <v>16</v>
      </c>
      <c r="D5" s="63">
        <v>12</v>
      </c>
      <c r="E5" s="63">
        <v>12</v>
      </c>
      <c r="F5" s="63">
        <v>9</v>
      </c>
      <c r="G5" s="63">
        <v>3</v>
      </c>
      <c r="H5" s="32">
        <f>SUM(C5:G5)</f>
        <v>52</v>
      </c>
      <c r="I5" s="16">
        <f>SUM(B5:G5)</f>
        <v>63.524849156776099</v>
      </c>
    </row>
    <row r="6" spans="1:9" ht="15" x14ac:dyDescent="0.2">
      <c r="A6" s="44" t="str">
        <f>Responses!A6</f>
        <v>J.T. Vaughn Construction</v>
      </c>
      <c r="B6" s="83">
        <v>10.531344476890773</v>
      </c>
      <c r="C6" s="63">
        <v>18</v>
      </c>
      <c r="D6" s="63">
        <v>13.5</v>
      </c>
      <c r="E6" s="63">
        <v>12</v>
      </c>
      <c r="F6" s="63">
        <v>10.5</v>
      </c>
      <c r="G6" s="63">
        <v>4</v>
      </c>
      <c r="H6" s="32">
        <f t="shared" ref="H6:H7" si="0">SUM(C6:G6)</f>
        <v>58</v>
      </c>
      <c r="I6" s="16">
        <f t="shared" ref="I6:I7" si="1">SUM(B6:G6)</f>
        <v>68.53134447689078</v>
      </c>
    </row>
    <row r="7" spans="1:9" ht="15" x14ac:dyDescent="0.2">
      <c r="A7" s="44" t="str">
        <f>Responses!A7</f>
        <v>Jerdon Enterprise, LP</v>
      </c>
      <c r="B7" s="83">
        <v>30</v>
      </c>
      <c r="C7" s="63">
        <v>14</v>
      </c>
      <c r="D7" s="63">
        <v>10.5</v>
      </c>
      <c r="E7" s="63">
        <v>9</v>
      </c>
      <c r="F7" s="63">
        <v>9</v>
      </c>
      <c r="G7" s="63">
        <v>3</v>
      </c>
      <c r="H7" s="32">
        <f t="shared" si="0"/>
        <v>45.5</v>
      </c>
      <c r="I7" s="16">
        <f t="shared" si="1"/>
        <v>75.5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B44" sqref="B44"/>
    </sheetView>
  </sheetViews>
  <sheetFormatPr defaultRowHeight="12.75" x14ac:dyDescent="0.2"/>
  <cols>
    <col min="1" max="1" width="36.42578125" customWidth="1"/>
  </cols>
  <sheetData>
    <row r="1" spans="1:9" ht="15.75" x14ac:dyDescent="0.25">
      <c r="A1" s="85" t="s">
        <v>0</v>
      </c>
      <c r="B1" s="86"/>
      <c r="C1" s="86"/>
      <c r="D1" s="86"/>
      <c r="E1" s="86"/>
      <c r="F1" s="86"/>
      <c r="G1" s="86"/>
      <c r="H1" s="86"/>
      <c r="I1" s="62"/>
    </row>
    <row r="2" spans="1:9" ht="15.75" x14ac:dyDescent="0.2">
      <c r="A2" s="87" t="str">
        <f>Responses!A2</f>
        <v>RFP730-17065 E. Cullen North Retaining Wall</v>
      </c>
      <c r="B2" s="87"/>
      <c r="C2" s="87"/>
      <c r="D2" s="87"/>
      <c r="E2" s="87"/>
      <c r="F2" s="87"/>
      <c r="G2" s="87"/>
      <c r="H2" s="87"/>
      <c r="I2" s="87"/>
    </row>
    <row r="3" spans="1:9" ht="15.75" thickBot="1" x14ac:dyDescent="0.25">
      <c r="A3" s="62"/>
      <c r="B3" s="38"/>
      <c r="C3" s="62"/>
      <c r="D3" s="62"/>
      <c r="E3" s="62"/>
      <c r="F3" s="62"/>
      <c r="G3" s="62"/>
      <c r="H3" s="29"/>
      <c r="I3" s="62"/>
    </row>
    <row r="4" spans="1:9" ht="75" thickTop="1" thickBot="1" x14ac:dyDescent="0.25">
      <c r="A4" s="30" t="s">
        <v>4</v>
      </c>
      <c r="B4" s="45" t="s">
        <v>5</v>
      </c>
      <c r="C4" s="31" t="s">
        <v>6</v>
      </c>
      <c r="D4" s="31" t="s">
        <v>7</v>
      </c>
      <c r="E4" s="31" t="s">
        <v>15</v>
      </c>
      <c r="F4" s="31" t="s">
        <v>16</v>
      </c>
      <c r="G4" s="31" t="s">
        <v>17</v>
      </c>
      <c r="H4" s="36" t="s">
        <v>11</v>
      </c>
      <c r="I4" s="36" t="s">
        <v>8</v>
      </c>
    </row>
    <row r="5" spans="1:9" ht="26.25" customHeight="1" thickTop="1" x14ac:dyDescent="0.2">
      <c r="A5" s="44" t="str">
        <f>Responses!A5</f>
        <v>A-Status Construction</v>
      </c>
      <c r="B5" s="62">
        <v>11.524849156776103</v>
      </c>
      <c r="C5" s="63">
        <v>17</v>
      </c>
      <c r="D5" s="63">
        <v>12</v>
      </c>
      <c r="E5" s="63">
        <v>12</v>
      </c>
      <c r="F5" s="63">
        <v>12</v>
      </c>
      <c r="G5" s="63">
        <v>4</v>
      </c>
      <c r="H5" s="32">
        <f>SUM(C5:G5)</f>
        <v>57</v>
      </c>
      <c r="I5" s="16">
        <f>SUM(B5:G5)</f>
        <v>68.524849156776099</v>
      </c>
    </row>
    <row r="6" spans="1:9" ht="24" customHeight="1" x14ac:dyDescent="0.2">
      <c r="A6" s="44" t="str">
        <f>Responses!A6</f>
        <v>J.T. Vaughn Construction</v>
      </c>
      <c r="B6" s="83">
        <v>10.531344476890773</v>
      </c>
      <c r="C6" s="63">
        <v>18</v>
      </c>
      <c r="D6" s="63">
        <v>12.75</v>
      </c>
      <c r="E6" s="63">
        <v>13.5</v>
      </c>
      <c r="F6" s="63">
        <v>13.5</v>
      </c>
      <c r="G6" s="63">
        <v>4.25</v>
      </c>
      <c r="H6" s="32">
        <f t="shared" ref="H6:H7" si="0">SUM(C6:G6)</f>
        <v>62</v>
      </c>
      <c r="I6" s="16">
        <f t="shared" ref="I6:I7" si="1">SUM(B6:G6)</f>
        <v>72.53134447689078</v>
      </c>
    </row>
    <row r="7" spans="1:9" ht="28.5" customHeight="1" x14ac:dyDescent="0.2">
      <c r="A7" s="44" t="str">
        <f>Responses!A7</f>
        <v>Jerdon Enterprise, LP</v>
      </c>
      <c r="B7" s="83">
        <v>30</v>
      </c>
      <c r="C7" s="63">
        <v>16</v>
      </c>
      <c r="D7" s="63">
        <v>9</v>
      </c>
      <c r="E7" s="63">
        <v>9</v>
      </c>
      <c r="F7" s="63">
        <v>9</v>
      </c>
      <c r="G7" s="63">
        <v>3</v>
      </c>
      <c r="H7" s="32">
        <f t="shared" si="0"/>
        <v>46</v>
      </c>
      <c r="I7" s="16">
        <f t="shared" si="1"/>
        <v>76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opLeftCell="A2" zoomScaleNormal="100" workbookViewId="0">
      <selection activeCell="I15" sqref="I15"/>
    </sheetView>
  </sheetViews>
  <sheetFormatPr defaultRowHeight="15" x14ac:dyDescent="0.2"/>
  <cols>
    <col min="1" max="1" width="43.85546875" style="2" customWidth="1"/>
    <col min="2" max="8" width="9.140625" style="2"/>
    <col min="9" max="9" width="17.5703125" style="2" bestFit="1" customWidth="1"/>
    <col min="10" max="10" width="11.140625" style="2" customWidth="1"/>
    <col min="11" max="12" width="9.42578125" style="2" customWidth="1"/>
    <col min="13" max="14" width="9" style="2" customWidth="1"/>
    <col min="15" max="15" width="17.5703125" style="2" bestFit="1" customWidth="1"/>
    <col min="16" max="16" width="13.42578125" style="2" customWidth="1"/>
    <col min="17" max="16384" width="9.140625" style="2"/>
  </cols>
  <sheetData>
    <row r="1" spans="1:16" ht="15.75" x14ac:dyDescent="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6" ht="15.75" x14ac:dyDescent="0.2">
      <c r="A2" s="87" t="str">
        <f>Responses!A2</f>
        <v>RFP730-17065 E. Cullen North Retaining Wall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</row>
    <row r="3" spans="1:16" ht="15.75" thickBot="1" x14ac:dyDescent="0.25">
      <c r="O3" s="4"/>
      <c r="P3" s="4"/>
    </row>
    <row r="4" spans="1:16" s="3" customFormat="1" ht="179.25" customHeight="1" thickBot="1" x14ac:dyDescent="0.25">
      <c r="A4" s="6" t="s">
        <v>2</v>
      </c>
      <c r="B4" s="12" t="s">
        <v>32</v>
      </c>
      <c r="C4" s="12" t="s">
        <v>33</v>
      </c>
      <c r="D4" s="12" t="s">
        <v>34</v>
      </c>
      <c r="E4" s="12" t="s">
        <v>35</v>
      </c>
      <c r="F4" s="12" t="s">
        <v>36</v>
      </c>
      <c r="G4" s="12" t="s">
        <v>37</v>
      </c>
      <c r="H4" s="12" t="s">
        <v>38</v>
      </c>
      <c r="I4" s="13" t="s">
        <v>3</v>
      </c>
      <c r="J4" s="5" t="s">
        <v>1</v>
      </c>
      <c r="L4" s="10"/>
      <c r="M4" s="10"/>
      <c r="N4" s="10"/>
    </row>
    <row r="5" spans="1:16" ht="16.5" customHeight="1" x14ac:dyDescent="0.2">
      <c r="A5" s="33" t="str">
        <f>Responses!A5</f>
        <v>A-Status Construction</v>
      </c>
      <c r="B5" s="14">
        <f>'1'!H5</f>
        <v>49</v>
      </c>
      <c r="C5" s="15">
        <f>'2'!H5</f>
        <v>45.7</v>
      </c>
      <c r="D5" s="14">
        <f>'3'!H5</f>
        <v>41.5</v>
      </c>
      <c r="E5" s="14">
        <f>'4'!H5</f>
        <v>40.5</v>
      </c>
      <c r="F5" s="15">
        <f>'5'!H5</f>
        <v>53.9</v>
      </c>
      <c r="G5" s="15">
        <f>'6'!H5</f>
        <v>52</v>
      </c>
      <c r="H5" s="15">
        <f>'7'!H5</f>
        <v>57</v>
      </c>
      <c r="I5" s="14">
        <f>AVERAGE(B5:H5)</f>
        <v>48.51428571428572</v>
      </c>
      <c r="J5" s="68">
        <f>RANK(I5,$I$5:$I$7,0)</f>
        <v>3</v>
      </c>
      <c r="L5" s="11"/>
      <c r="M5" s="11"/>
      <c r="N5" s="11"/>
    </row>
    <row r="6" spans="1:16" s="11" customFormat="1" x14ac:dyDescent="0.2">
      <c r="A6" s="33" t="str">
        <f>Responses!A6</f>
        <v>J.T. Vaughn Construction</v>
      </c>
      <c r="B6" s="14">
        <f>'1'!H6</f>
        <v>60</v>
      </c>
      <c r="C6" s="15">
        <f>'2'!H6</f>
        <v>52.5</v>
      </c>
      <c r="D6" s="14">
        <f>'3'!H6</f>
        <v>54.5</v>
      </c>
      <c r="E6" s="14">
        <f>'4'!H6</f>
        <v>58</v>
      </c>
      <c r="F6" s="15">
        <f>'5'!H6</f>
        <v>54.8</v>
      </c>
      <c r="G6" s="15">
        <f>'6'!H6</f>
        <v>58</v>
      </c>
      <c r="H6" s="15">
        <f>'7'!H6</f>
        <v>62</v>
      </c>
      <c r="I6" s="67">
        <f>AVERAGE(B6:H6)</f>
        <v>57.114285714285714</v>
      </c>
      <c r="J6" s="68">
        <f>RANK(I6,$I$5:$I$7,0)</f>
        <v>1</v>
      </c>
    </row>
    <row r="7" spans="1:16" x14ac:dyDescent="0.2">
      <c r="A7" s="33" t="str">
        <f>Responses!A7</f>
        <v>Jerdon Enterprise, LP</v>
      </c>
      <c r="B7" s="14">
        <f>'1'!H7</f>
        <v>49</v>
      </c>
      <c r="C7" s="15">
        <f>'2'!H7</f>
        <v>44.2</v>
      </c>
      <c r="D7" s="14">
        <f>'3'!H7</f>
        <v>46.5</v>
      </c>
      <c r="E7" s="14">
        <f>'4'!H7</f>
        <v>59.2</v>
      </c>
      <c r="F7" s="15">
        <f>'5'!H7</f>
        <v>53.5</v>
      </c>
      <c r="G7" s="15">
        <f>'6'!H7</f>
        <v>45.5</v>
      </c>
      <c r="H7" s="15">
        <f>'7'!H7</f>
        <v>46</v>
      </c>
      <c r="I7" s="14">
        <f>AVERAGE(B7:H7)</f>
        <v>49.128571428571426</v>
      </c>
      <c r="J7" s="68">
        <f>RANK(I7,$I$5:$I$7,0)</f>
        <v>2</v>
      </c>
    </row>
  </sheetData>
  <mergeCells count="2">
    <mergeCell ref="A1:P1"/>
    <mergeCell ref="A2:P2"/>
  </mergeCells>
  <phoneticPr fontId="1" type="noConversion"/>
  <pageMargins left="0.75" right="0.75" top="1" bottom="1" header="0.5" footer="0.5"/>
  <pageSetup scale="95" orientation="landscape" horizontalDpi="120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Responses</vt:lpstr>
      <vt:lpstr>1</vt:lpstr>
      <vt:lpstr>2</vt:lpstr>
      <vt:lpstr>3</vt:lpstr>
      <vt:lpstr>4</vt:lpstr>
      <vt:lpstr>5</vt:lpstr>
      <vt:lpstr>6</vt:lpstr>
      <vt:lpstr>7</vt:lpstr>
      <vt:lpstr>Technical Summary</vt:lpstr>
      <vt:lpstr>Pricing Score Calculation</vt:lpstr>
      <vt:lpstr>Summary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Phan, Liz</cp:lastModifiedBy>
  <cp:lastPrinted>2010-03-29T18:59:53Z</cp:lastPrinted>
  <dcterms:created xsi:type="dcterms:W3CDTF">2010-03-29T14:58:07Z</dcterms:created>
  <dcterms:modified xsi:type="dcterms:W3CDTF">2017-08-17T18:04:32Z</dcterms:modified>
</cp:coreProperties>
</file>