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740" yWindow="-180" windowWidth="17115" windowHeight="9855"/>
  </bookViews>
  <sheets>
    <sheet name="1" sheetId="14" r:id="rId1"/>
    <sheet name="2" sheetId="9" r:id="rId2"/>
    <sheet name="3" sheetId="10" r:id="rId3"/>
    <sheet name="4" sheetId="11" r:id="rId4"/>
    <sheet name="5" sheetId="12" r:id="rId5"/>
    <sheet name="6" sheetId="13" r:id="rId6"/>
    <sheet name="7" sheetId="8" r:id="rId7"/>
    <sheet name="Technical" sheetId="1" r:id="rId8"/>
    <sheet name="Non-Technical" sheetId="6" r:id="rId9"/>
    <sheet name="Summary" sheetId="7" r:id="rId10"/>
    <sheet name="Evaluation" sheetId="15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45621" concurrentCalc="0"/>
</workbook>
</file>

<file path=xl/calcChain.xml><?xml version="1.0" encoding="utf-8"?>
<calcChain xmlns="http://schemas.openxmlformats.org/spreadsheetml/2006/main">
  <c r="E18" i="15" l="1"/>
  <c r="H18" i="15"/>
  <c r="K18" i="15"/>
  <c r="L18" i="15"/>
  <c r="B18" i="15"/>
  <c r="E17" i="15"/>
  <c r="H17" i="15"/>
  <c r="K17" i="15"/>
  <c r="L17" i="15"/>
  <c r="B17" i="15"/>
  <c r="E16" i="15"/>
  <c r="H16" i="15"/>
  <c r="K16" i="15"/>
  <c r="L16" i="15"/>
  <c r="B16" i="15"/>
  <c r="E15" i="15"/>
  <c r="H15" i="15"/>
  <c r="K15" i="15"/>
  <c r="L15" i="15"/>
  <c r="B15" i="15"/>
  <c r="E14" i="15"/>
  <c r="H14" i="15"/>
  <c r="K14" i="15"/>
  <c r="L14" i="15"/>
  <c r="B14" i="15"/>
  <c r="E13" i="15"/>
  <c r="H13" i="15"/>
  <c r="K13" i="15"/>
  <c r="L13" i="15"/>
  <c r="B13" i="15"/>
  <c r="E12" i="15"/>
  <c r="H12" i="15"/>
  <c r="K12" i="15"/>
  <c r="L12" i="15"/>
  <c r="B12" i="15"/>
  <c r="E11" i="15"/>
  <c r="H11" i="15"/>
  <c r="K11" i="15"/>
  <c r="L11" i="15"/>
  <c r="B11" i="15"/>
  <c r="E10" i="15"/>
  <c r="H10" i="15"/>
  <c r="K10" i="15"/>
  <c r="L10" i="15"/>
  <c r="B10" i="15"/>
  <c r="E9" i="15"/>
  <c r="H9" i="15"/>
  <c r="K9" i="15"/>
  <c r="L9" i="15"/>
  <c r="B9" i="15"/>
  <c r="E8" i="15"/>
  <c r="H8" i="15"/>
  <c r="K8" i="15"/>
  <c r="L8" i="15"/>
  <c r="B8" i="15"/>
  <c r="B7" i="15"/>
  <c r="B6" i="15"/>
  <c r="C2" i="15"/>
  <c r="B2" i="15"/>
  <c r="H10" i="1"/>
  <c r="H11" i="1"/>
  <c r="H12" i="1"/>
  <c r="H13" i="1"/>
  <c r="H14" i="1"/>
  <c r="H15" i="1"/>
  <c r="H9" i="1"/>
  <c r="H8" i="1"/>
  <c r="H7" i="1"/>
  <c r="H6" i="1"/>
  <c r="H5" i="1"/>
  <c r="B8" i="7"/>
  <c r="C8" i="7"/>
  <c r="D8" i="7"/>
  <c r="E8" i="7"/>
  <c r="F8" i="7"/>
  <c r="G8" i="7"/>
  <c r="H8" i="7"/>
  <c r="I8" i="7"/>
  <c r="K8" i="7"/>
  <c r="J8" i="7"/>
  <c r="B9" i="7"/>
  <c r="I9" i="7"/>
  <c r="K9" i="7"/>
  <c r="C9" i="7"/>
  <c r="D9" i="7"/>
  <c r="E9" i="7"/>
  <c r="F9" i="7"/>
  <c r="G9" i="7"/>
  <c r="H9" i="7"/>
  <c r="J9" i="7"/>
  <c r="B10" i="7"/>
  <c r="I10" i="7"/>
  <c r="K10" i="7"/>
  <c r="C10" i="7"/>
  <c r="D10" i="7"/>
  <c r="E10" i="7"/>
  <c r="F10" i="7"/>
  <c r="G10" i="7"/>
  <c r="H10" i="7"/>
  <c r="J10" i="7"/>
  <c r="B11" i="7"/>
  <c r="C11" i="7"/>
  <c r="I11" i="7"/>
  <c r="K11" i="7"/>
  <c r="D11" i="7"/>
  <c r="E11" i="7"/>
  <c r="F11" i="7"/>
  <c r="G11" i="7"/>
  <c r="H11" i="7"/>
  <c r="J11" i="7"/>
  <c r="B12" i="7"/>
  <c r="I12" i="7"/>
  <c r="K12" i="7"/>
  <c r="C12" i="7"/>
  <c r="D12" i="7"/>
  <c r="E12" i="7"/>
  <c r="F12" i="7"/>
  <c r="G12" i="7"/>
  <c r="H12" i="7"/>
  <c r="J12" i="7"/>
  <c r="B13" i="7"/>
  <c r="I13" i="7"/>
  <c r="K13" i="7"/>
  <c r="C13" i="7"/>
  <c r="D13" i="7"/>
  <c r="E13" i="7"/>
  <c r="F13" i="7"/>
  <c r="G13" i="7"/>
  <c r="H13" i="7"/>
  <c r="J13" i="7"/>
  <c r="B14" i="7"/>
  <c r="I14" i="7"/>
  <c r="K14" i="7"/>
  <c r="C14" i="7"/>
  <c r="D14" i="7"/>
  <c r="E14" i="7"/>
  <c r="F14" i="7"/>
  <c r="G14" i="7"/>
  <c r="H14" i="7"/>
  <c r="J14" i="7"/>
  <c r="B15" i="7"/>
  <c r="C15" i="7"/>
  <c r="D15" i="7"/>
  <c r="I15" i="7"/>
  <c r="K15" i="7"/>
  <c r="E15" i="7"/>
  <c r="F15" i="7"/>
  <c r="G15" i="7"/>
  <c r="H15" i="7"/>
  <c r="J15" i="7"/>
  <c r="D6" i="6"/>
  <c r="D7" i="6"/>
  <c r="D8" i="6"/>
  <c r="D9" i="6"/>
  <c r="D10" i="6"/>
  <c r="D11" i="6"/>
  <c r="D12" i="6"/>
  <c r="D13" i="6"/>
  <c r="D14" i="6"/>
  <c r="D15" i="6"/>
  <c r="D5" i="6"/>
  <c r="B6" i="6"/>
  <c r="B7" i="6"/>
  <c r="B8" i="6"/>
  <c r="C8" i="6"/>
  <c r="B9" i="6"/>
  <c r="B10" i="6"/>
  <c r="B11" i="6"/>
  <c r="C11" i="6"/>
  <c r="B12" i="6"/>
  <c r="C12" i="6"/>
  <c r="B13" i="6"/>
  <c r="C13" i="6"/>
  <c r="B14" i="6"/>
  <c r="B15" i="6"/>
  <c r="B5" i="6"/>
  <c r="C9" i="6"/>
  <c r="C10" i="6"/>
  <c r="C14" i="6"/>
  <c r="C15" i="6"/>
  <c r="B6" i="1"/>
  <c r="B7" i="1"/>
  <c r="B8" i="1"/>
  <c r="B9" i="1"/>
  <c r="B10" i="1"/>
  <c r="B11" i="1"/>
  <c r="B12" i="1"/>
  <c r="B13" i="1"/>
  <c r="B14" i="1"/>
  <c r="B15" i="1"/>
  <c r="B5" i="1"/>
  <c r="G6" i="1"/>
  <c r="G7" i="1"/>
  <c r="G8" i="1"/>
  <c r="G9" i="1"/>
  <c r="G10" i="1"/>
  <c r="G11" i="1"/>
  <c r="G12" i="1"/>
  <c r="G13" i="1"/>
  <c r="G14" i="1"/>
  <c r="G15" i="1"/>
  <c r="F6" i="1"/>
  <c r="F7" i="1"/>
  <c r="F8" i="1"/>
  <c r="F9" i="1"/>
  <c r="F10" i="1"/>
  <c r="F11" i="1"/>
  <c r="F12" i="1"/>
  <c r="F13" i="1"/>
  <c r="F14" i="1"/>
  <c r="F15" i="1"/>
  <c r="E6" i="1"/>
  <c r="E7" i="1"/>
  <c r="E8" i="1"/>
  <c r="E9" i="1"/>
  <c r="E10" i="1"/>
  <c r="E11" i="1"/>
  <c r="E12" i="1"/>
  <c r="E13" i="1"/>
  <c r="E14" i="1"/>
  <c r="E15" i="1"/>
  <c r="D6" i="1"/>
  <c r="D7" i="1"/>
  <c r="D8" i="1"/>
  <c r="D9" i="1"/>
  <c r="D10" i="1"/>
  <c r="D11" i="1"/>
  <c r="D12" i="1"/>
  <c r="D13" i="1"/>
  <c r="D14" i="1"/>
  <c r="D15" i="1"/>
  <c r="G5" i="1"/>
  <c r="F5" i="1"/>
  <c r="E5" i="1"/>
  <c r="D5" i="1"/>
  <c r="C6" i="1"/>
  <c r="C7" i="1"/>
  <c r="C8" i="1"/>
  <c r="C9" i="1"/>
  <c r="C10" i="1"/>
  <c r="C11" i="1"/>
  <c r="C12" i="1"/>
  <c r="C13" i="1"/>
  <c r="C14" i="1"/>
  <c r="C15" i="1"/>
  <c r="C5" i="1"/>
  <c r="D14" i="14"/>
  <c r="C14" i="14"/>
  <c r="B14" i="14"/>
  <c r="E14" i="14"/>
  <c r="A14" i="14"/>
  <c r="D13" i="14"/>
  <c r="C13" i="14"/>
  <c r="B13" i="14"/>
  <c r="E13" i="14"/>
  <c r="A13" i="14"/>
  <c r="D12" i="14"/>
  <c r="C12" i="14"/>
  <c r="E12" i="14"/>
  <c r="B12" i="14"/>
  <c r="A12" i="14"/>
  <c r="D11" i="14"/>
  <c r="C11" i="14"/>
  <c r="E11" i="14"/>
  <c r="B11" i="14"/>
  <c r="A11" i="14"/>
  <c r="E10" i="14"/>
  <c r="D10" i="14"/>
  <c r="C10" i="14"/>
  <c r="B10" i="14"/>
  <c r="A10" i="14"/>
  <c r="D9" i="14"/>
  <c r="C9" i="14"/>
  <c r="B9" i="14"/>
  <c r="E9" i="14"/>
  <c r="A9" i="14"/>
  <c r="D8" i="14"/>
  <c r="C8" i="14"/>
  <c r="B8" i="14"/>
  <c r="E8" i="14"/>
  <c r="A8" i="14"/>
  <c r="D7" i="14"/>
  <c r="E7" i="14"/>
  <c r="C7" i="14"/>
  <c r="B7" i="14"/>
  <c r="A7" i="14"/>
  <c r="D6" i="14"/>
  <c r="C6" i="14"/>
  <c r="B6" i="14"/>
  <c r="E6" i="14"/>
  <c r="A6" i="14"/>
  <c r="D5" i="14"/>
  <c r="C5" i="14"/>
  <c r="B5" i="14"/>
  <c r="E5" i="14"/>
  <c r="A5" i="14"/>
  <c r="D4" i="14"/>
  <c r="C4" i="14"/>
  <c r="E4" i="14"/>
  <c r="B4" i="14"/>
  <c r="A4" i="14"/>
  <c r="B1" i="14"/>
  <c r="I15" i="1"/>
  <c r="I12" i="1"/>
  <c r="I11" i="1"/>
  <c r="I8" i="1"/>
  <c r="I10" i="1"/>
  <c r="I9" i="1"/>
  <c r="I14" i="1"/>
  <c r="I13" i="1"/>
  <c r="D14" i="13"/>
  <c r="C14" i="13"/>
  <c r="B14" i="13"/>
  <c r="E14" i="13"/>
  <c r="A14" i="13"/>
  <c r="D13" i="13"/>
  <c r="C13" i="13"/>
  <c r="B13" i="13"/>
  <c r="E13" i="13"/>
  <c r="A13" i="13"/>
  <c r="D12" i="13"/>
  <c r="C12" i="13"/>
  <c r="E12" i="13"/>
  <c r="B12" i="13"/>
  <c r="A12" i="13"/>
  <c r="D11" i="13"/>
  <c r="C11" i="13"/>
  <c r="B11" i="13"/>
  <c r="E11" i="13"/>
  <c r="A11" i="13"/>
  <c r="E10" i="13"/>
  <c r="D10" i="13"/>
  <c r="C10" i="13"/>
  <c r="B10" i="13"/>
  <c r="A10" i="13"/>
  <c r="D9" i="13"/>
  <c r="C9" i="13"/>
  <c r="B9" i="13"/>
  <c r="E9" i="13"/>
  <c r="A9" i="13"/>
  <c r="D8" i="13"/>
  <c r="C8" i="13"/>
  <c r="B8" i="13"/>
  <c r="E8" i="13"/>
  <c r="A8" i="13"/>
  <c r="D7" i="13"/>
  <c r="E7" i="13"/>
  <c r="C7" i="13"/>
  <c r="B7" i="13"/>
  <c r="A7" i="13"/>
  <c r="D6" i="13"/>
  <c r="C6" i="13"/>
  <c r="B6" i="13"/>
  <c r="E6" i="13"/>
  <c r="A6" i="13"/>
  <c r="D5" i="13"/>
  <c r="C5" i="13"/>
  <c r="B5" i="13"/>
  <c r="E5" i="13"/>
  <c r="A5" i="13"/>
  <c r="D4" i="13"/>
  <c r="C4" i="13"/>
  <c r="E4" i="13"/>
  <c r="B4" i="13"/>
  <c r="A4" i="13"/>
  <c r="B1" i="13"/>
  <c r="D14" i="12"/>
  <c r="C14" i="12"/>
  <c r="B14" i="12"/>
  <c r="E14" i="12"/>
  <c r="A14" i="12"/>
  <c r="D13" i="12"/>
  <c r="C13" i="12"/>
  <c r="E13" i="12"/>
  <c r="B13" i="12"/>
  <c r="A13" i="12"/>
  <c r="D12" i="12"/>
  <c r="C12" i="12"/>
  <c r="B12" i="12"/>
  <c r="E12" i="12"/>
  <c r="A12" i="12"/>
  <c r="E11" i="12"/>
  <c r="D11" i="12"/>
  <c r="C11" i="12"/>
  <c r="B11" i="12"/>
  <c r="A11" i="12"/>
  <c r="D10" i="12"/>
  <c r="C10" i="12"/>
  <c r="B10" i="12"/>
  <c r="E10" i="12"/>
  <c r="A10" i="12"/>
  <c r="D9" i="12"/>
  <c r="C9" i="12"/>
  <c r="B9" i="12"/>
  <c r="E9" i="12"/>
  <c r="A9" i="12"/>
  <c r="D8" i="12"/>
  <c r="E8" i="12"/>
  <c r="C8" i="12"/>
  <c r="B8" i="12"/>
  <c r="A8" i="12"/>
  <c r="D7" i="12"/>
  <c r="C7" i="12"/>
  <c r="B7" i="12"/>
  <c r="E7" i="12"/>
  <c r="A7" i="12"/>
  <c r="D6" i="12"/>
  <c r="C6" i="12"/>
  <c r="B6" i="12"/>
  <c r="E6" i="12"/>
  <c r="A6" i="12"/>
  <c r="D5" i="12"/>
  <c r="C5" i="12"/>
  <c r="E5" i="12"/>
  <c r="B5" i="12"/>
  <c r="A5" i="12"/>
  <c r="D4" i="12"/>
  <c r="C4" i="12"/>
  <c r="B4" i="12"/>
  <c r="E4" i="12"/>
  <c r="A4" i="12"/>
  <c r="B1" i="12"/>
  <c r="D14" i="11"/>
  <c r="C14" i="11"/>
  <c r="B14" i="11"/>
  <c r="E14" i="11"/>
  <c r="A14" i="11"/>
  <c r="D13" i="11"/>
  <c r="C13" i="11"/>
  <c r="B13" i="11"/>
  <c r="E13" i="11"/>
  <c r="A13" i="11"/>
  <c r="D12" i="11"/>
  <c r="C12" i="11"/>
  <c r="E12" i="11"/>
  <c r="B12" i="11"/>
  <c r="A12" i="11"/>
  <c r="D11" i="11"/>
  <c r="C11" i="11"/>
  <c r="B11" i="11"/>
  <c r="E11" i="11"/>
  <c r="A11" i="11"/>
  <c r="E10" i="11"/>
  <c r="D10" i="11"/>
  <c r="C10" i="11"/>
  <c r="B10" i="11"/>
  <c r="A10" i="11"/>
  <c r="D9" i="11"/>
  <c r="C9" i="11"/>
  <c r="B9" i="11"/>
  <c r="E9" i="11"/>
  <c r="A9" i="11"/>
  <c r="D8" i="11"/>
  <c r="C8" i="11"/>
  <c r="B8" i="11"/>
  <c r="E8" i="11"/>
  <c r="A8" i="11"/>
  <c r="D7" i="11"/>
  <c r="E7" i="11"/>
  <c r="C7" i="11"/>
  <c r="B7" i="11"/>
  <c r="A7" i="11"/>
  <c r="D6" i="11"/>
  <c r="C6" i="11"/>
  <c r="B6" i="11"/>
  <c r="E6" i="11"/>
  <c r="A6" i="11"/>
  <c r="D5" i="11"/>
  <c r="C5" i="11"/>
  <c r="B5" i="11"/>
  <c r="E5" i="11"/>
  <c r="A5" i="11"/>
  <c r="D4" i="11"/>
  <c r="C4" i="11"/>
  <c r="E4" i="11"/>
  <c r="B4" i="11"/>
  <c r="A4" i="11"/>
  <c r="B1" i="11"/>
  <c r="D14" i="10"/>
  <c r="C14" i="10"/>
  <c r="B14" i="10"/>
  <c r="E14" i="10"/>
  <c r="A14" i="10"/>
  <c r="D13" i="10"/>
  <c r="C13" i="10"/>
  <c r="B13" i="10"/>
  <c r="E13" i="10"/>
  <c r="A13" i="10"/>
  <c r="D12" i="10"/>
  <c r="C12" i="10"/>
  <c r="E12" i="10"/>
  <c r="B12" i="10"/>
  <c r="A12" i="10"/>
  <c r="D11" i="10"/>
  <c r="C11" i="10"/>
  <c r="B11" i="10"/>
  <c r="E11" i="10"/>
  <c r="A11" i="10"/>
  <c r="E10" i="10"/>
  <c r="D10" i="10"/>
  <c r="C10" i="10"/>
  <c r="B10" i="10"/>
  <c r="A10" i="10"/>
  <c r="D9" i="10"/>
  <c r="C9" i="10"/>
  <c r="B9" i="10"/>
  <c r="E9" i="10"/>
  <c r="A9" i="10"/>
  <c r="D8" i="10"/>
  <c r="C8" i="10"/>
  <c r="B8" i="10"/>
  <c r="E8" i="10"/>
  <c r="A8" i="10"/>
  <c r="D7" i="10"/>
  <c r="E7" i="10"/>
  <c r="C7" i="10"/>
  <c r="B7" i="10"/>
  <c r="A7" i="10"/>
  <c r="D6" i="10"/>
  <c r="C6" i="10"/>
  <c r="B6" i="10"/>
  <c r="E6" i="10"/>
  <c r="A6" i="10"/>
  <c r="D5" i="10"/>
  <c r="C5" i="10"/>
  <c r="B5" i="10"/>
  <c r="E5" i="10"/>
  <c r="A5" i="10"/>
  <c r="D4" i="10"/>
  <c r="C4" i="10"/>
  <c r="E4" i="10"/>
  <c r="B4" i="10"/>
  <c r="A4" i="10"/>
  <c r="B1" i="10"/>
  <c r="D14" i="9"/>
  <c r="C14" i="9"/>
  <c r="E14" i="9"/>
  <c r="B14" i="9"/>
  <c r="A14" i="9"/>
  <c r="D13" i="9"/>
  <c r="C13" i="9"/>
  <c r="E13" i="9"/>
  <c r="B13" i="9"/>
  <c r="A13" i="9"/>
  <c r="D12" i="9"/>
  <c r="C12" i="9"/>
  <c r="B12" i="9"/>
  <c r="E12" i="9"/>
  <c r="A12" i="9"/>
  <c r="E11" i="9"/>
  <c r="D11" i="9"/>
  <c r="C11" i="9"/>
  <c r="B11" i="9"/>
  <c r="A11" i="9"/>
  <c r="D10" i="9"/>
  <c r="C10" i="9"/>
  <c r="B10" i="9"/>
  <c r="E10" i="9"/>
  <c r="A10" i="9"/>
  <c r="E9" i="9"/>
  <c r="D9" i="9"/>
  <c r="C9" i="9"/>
  <c r="B9" i="9"/>
  <c r="A9" i="9"/>
  <c r="D8" i="9"/>
  <c r="E8" i="9"/>
  <c r="C8" i="9"/>
  <c r="B8" i="9"/>
  <c r="A8" i="9"/>
  <c r="D7" i="9"/>
  <c r="C7" i="9"/>
  <c r="B7" i="9"/>
  <c r="E7" i="9"/>
  <c r="A7" i="9"/>
  <c r="D6" i="9"/>
  <c r="C6" i="9"/>
  <c r="E6" i="9"/>
  <c r="B6" i="9"/>
  <c r="A6" i="9"/>
  <c r="D5" i="9"/>
  <c r="C5" i="9"/>
  <c r="E5" i="9"/>
  <c r="B5" i="9"/>
  <c r="A5" i="9"/>
  <c r="D4" i="9"/>
  <c r="C4" i="9"/>
  <c r="B4" i="9"/>
  <c r="E4" i="9"/>
  <c r="A4" i="9"/>
  <c r="B1" i="9"/>
  <c r="A2" i="7"/>
  <c r="A2" i="6"/>
  <c r="H4" i="7"/>
  <c r="C4" i="7"/>
  <c r="D4" i="7"/>
  <c r="E4" i="7"/>
  <c r="F4" i="7"/>
  <c r="G4" i="7"/>
  <c r="B4" i="7"/>
  <c r="G6" i="7"/>
  <c r="G7" i="7"/>
  <c r="G5" i="7"/>
  <c r="F6" i="7"/>
  <c r="F7" i="7"/>
  <c r="F5" i="7"/>
  <c r="E6" i="7"/>
  <c r="E7" i="7"/>
  <c r="E5" i="7"/>
  <c r="C7" i="6"/>
  <c r="J7" i="7"/>
  <c r="C6" i="6"/>
  <c r="C5" i="6"/>
  <c r="J5" i="7"/>
  <c r="J6" i="7"/>
  <c r="H6" i="7"/>
  <c r="H7" i="7"/>
  <c r="H5" i="7"/>
  <c r="D6" i="7"/>
  <c r="D7" i="7"/>
  <c r="D5" i="7"/>
  <c r="C6" i="7"/>
  <c r="C7" i="7"/>
  <c r="C5" i="7"/>
  <c r="B6" i="7"/>
  <c r="B7" i="7"/>
  <c r="B5" i="7"/>
  <c r="I7" i="7"/>
  <c r="K7" i="7"/>
  <c r="I6" i="7"/>
  <c r="K6" i="7"/>
  <c r="I5" i="7"/>
  <c r="K5" i="7"/>
  <c r="I5" i="1"/>
  <c r="I7" i="1"/>
  <c r="I6" i="1"/>
  <c r="L15" i="7"/>
  <c r="L13" i="7"/>
  <c r="L6" i="7"/>
  <c r="L14" i="7"/>
  <c r="L12" i="7"/>
  <c r="L7" i="7"/>
  <c r="L5" i="7"/>
  <c r="L8" i="7"/>
  <c r="L11" i="7"/>
  <c r="L9" i="7"/>
  <c r="L10" i="7"/>
  <c r="J14" i="1"/>
  <c r="J10" i="1"/>
  <c r="J7" i="1"/>
  <c r="J15" i="1"/>
  <c r="J8" i="1"/>
  <c r="J5" i="1"/>
  <c r="J11" i="1"/>
  <c r="J12" i="1"/>
  <c r="J13" i="1"/>
  <c r="J9" i="1"/>
  <c r="J6" i="1"/>
</calcChain>
</file>

<file path=xl/sharedStrings.xml><?xml version="1.0" encoding="utf-8"?>
<sst xmlns="http://schemas.openxmlformats.org/spreadsheetml/2006/main" count="138" uniqueCount="53">
  <si>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</si>
  <si>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</si>
  <si>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</si>
  <si>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</si>
  <si>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</si>
  <si>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</si>
  <si>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</si>
  <si>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</si>
  <si>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</si>
  <si>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</si>
  <si>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</si>
  <si>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</si>
  <si>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</si>
  <si>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</si>
  <si>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</si>
  <si>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</si>
  <si>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17097 Digital Marketing Reputation Campaign</t>
  </si>
  <si>
    <t>Company/Vendor Name:</t>
  </si>
  <si>
    <t>Criteria 1</t>
  </si>
  <si>
    <t>Criteria 2</t>
  </si>
  <si>
    <t>Criteria 3</t>
  </si>
  <si>
    <t>Total</t>
  </si>
  <si>
    <t>1797 Creative</t>
  </si>
  <si>
    <t>Connect the Dots</t>
  </si>
  <si>
    <t>Info USA Marketing</t>
  </si>
  <si>
    <t>JO Creative Public Relations</t>
  </si>
  <si>
    <t>KHOU 11 Marketing Solutions</t>
  </si>
  <si>
    <t>Mission Media, LLC</t>
  </si>
  <si>
    <t>Oak Interactive, LLC</t>
  </si>
  <si>
    <t>Oracle Media Group LLC DBA High 5 Media Partners</t>
  </si>
  <si>
    <t>Orange 142</t>
  </si>
  <si>
    <t>Public Blueprint</t>
  </si>
  <si>
    <t>Hive Collective Group DBA Studio Brand Collective</t>
  </si>
  <si>
    <t xml:space="preserve"> RFP 730-17097 Digital Marketing Reputation Campaign</t>
  </si>
  <si>
    <t>RESPONDENT EVALUATION MATRIX</t>
  </si>
  <si>
    <t>Evaluator Name:</t>
  </si>
  <si>
    <t xml:space="preserve">Criteria 1 </t>
  </si>
  <si>
    <t>Extent to which the goods or services meet UHS’ needs</t>
  </si>
  <si>
    <t>Prefer Local</t>
  </si>
  <si>
    <t>POINTS (1-5)</t>
  </si>
  <si>
    <t>WEIGHT</t>
  </si>
  <si>
    <t>SCORE</t>
  </si>
  <si>
    <r>
      <t xml:space="preserve">Instructions:  </t>
    </r>
    <r>
      <rPr>
        <sz val="10"/>
        <rFont val="Arial"/>
      </rPr>
      <t xml:space="preserve">Please rate the vendor from 1 to 5, using the following criteria to indicate to what level you agree with the statements below, as they related to the vendor's response. </t>
    </r>
  </si>
  <si>
    <t>Point Scale</t>
  </si>
  <si>
    <t>5.0 to 4.5 = Exceptional, exceeds and fully meets all requirements</t>
  </si>
  <si>
    <t>4.4 to 3.5 = Advantageous, exceeds some requirements</t>
  </si>
  <si>
    <t>3.4 to 2.5 = Meets minimal requirements</t>
  </si>
  <si>
    <t>2.4 to 1.5 = Addresses most of the minimal requirements</t>
  </si>
  <si>
    <t>1.4 to 1.0 = Addresses part of minimal requirements</t>
  </si>
  <si>
    <t>0 = No Response</t>
  </si>
  <si>
    <t>*Note:  Do Not Forget To Enter Company/Vendor Names</t>
  </si>
  <si>
    <t>*Note: Insert point under the 'Points' columns</t>
  </si>
  <si>
    <t>List Purchase Price ***ONLY FILLED BY Evaluator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</si>
</sst>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6"/>
      <name val="Arial"/>
      <family val="2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  <font>
      <sz val="10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99">
    <xf numFmtId="0" fontId="0" fillId="0" borderId="0"/>
    <xf numFmtId="44" fontId="14" fillId="0" borderId="0" applyFont="0" applyFill="0" applyBorder="0" applyAlignment="0" applyProtection="0"/>
    <xf numFmtId="0" fontId="14" fillId="0" borderId="0"/>
    <xf numFmtId="0" fontId="11" fillId="0" borderId="0"/>
    <xf numFmtId="0" fontId="11" fillId="0" borderId="0"/>
    <xf numFmtId="0" fontId="14" fillId="4" borderId="6" applyNumberFormat="0" applyFont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7" applyNumberFormat="0" applyAlignment="0" applyProtection="0"/>
    <xf numFmtId="0" fontId="20" fillId="24" borderId="8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7" applyNumberFormat="0" applyAlignment="0" applyProtection="0"/>
    <xf numFmtId="0" fontId="27" fillId="0" borderId="12" applyNumberFormat="0" applyFill="0" applyAlignment="0" applyProtection="0"/>
    <xf numFmtId="0" fontId="28" fillId="25" borderId="0" applyNumberFormat="0" applyBorder="0" applyAlignment="0" applyProtection="0"/>
    <xf numFmtId="0" fontId="15" fillId="4" borderId="6" applyNumberFormat="0" applyFont="0" applyAlignment="0" applyProtection="0"/>
    <xf numFmtId="0" fontId="29" fillId="23" borderId="13" applyNumberFormat="0" applyAlignment="0" applyProtection="0"/>
    <xf numFmtId="0" fontId="30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7" applyNumberFormat="0" applyAlignment="0" applyProtection="0"/>
    <xf numFmtId="0" fontId="20" fillId="24" borderId="8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7" applyNumberFormat="0" applyAlignment="0" applyProtection="0"/>
    <xf numFmtId="0" fontId="27" fillId="0" borderId="12" applyNumberFormat="0" applyFill="0" applyAlignment="0" applyProtection="0"/>
    <xf numFmtId="0" fontId="28" fillId="25" borderId="0" applyNumberFormat="0" applyBorder="0" applyAlignment="0" applyProtection="0"/>
    <xf numFmtId="0" fontId="29" fillId="23" borderId="13" applyNumberFormat="0" applyAlignment="0" applyProtection="0"/>
    <xf numFmtId="0" fontId="30" fillId="0" borderId="0" applyNumberFormat="0" applyFill="0" applyBorder="0" applyAlignment="0" applyProtection="0"/>
    <xf numFmtId="0" fontId="31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14" fillId="0" borderId="0"/>
    <xf numFmtId="0" fontId="14" fillId="4" borderId="6" applyNumberFormat="0" applyFont="0" applyAlignment="0" applyProtection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13" fillId="0" borderId="0" xfId="0" applyFont="1"/>
    <xf numFmtId="0" fontId="13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3" fillId="0" borderId="4" xfId="0" applyNumberFormat="1" applyFont="1" applyBorder="1"/>
    <xf numFmtId="0" fontId="13" fillId="3" borderId="5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 vertical="center" textRotation="90" wrapText="1"/>
    </xf>
    <xf numFmtId="0" fontId="33" fillId="0" borderId="2" xfId="0" applyFont="1" applyBorder="1" applyAlignment="1">
      <alignment horizontal="center" vertical="center" wrapText="1"/>
    </xf>
    <xf numFmtId="4" fontId="34" fillId="0" borderId="4" xfId="0" applyNumberFormat="1" applyFont="1" applyBorder="1"/>
    <xf numFmtId="0" fontId="0" fillId="0" borderId="0" xfId="0"/>
    <xf numFmtId="0" fontId="0" fillId="0" borderId="0" xfId="0" applyBorder="1"/>
    <xf numFmtId="0" fontId="12" fillId="0" borderId="0" xfId="0" applyFont="1" applyBorder="1" applyAlignment="1"/>
    <xf numFmtId="0" fontId="37" fillId="0" borderId="0" xfId="0" applyFont="1"/>
    <xf numFmtId="0" fontId="35" fillId="0" borderId="16" xfId="97" applyFont="1" applyBorder="1" applyAlignment="1">
      <alignment horizontal="center"/>
    </xf>
    <xf numFmtId="0" fontId="35" fillId="0" borderId="15" xfId="0" applyFont="1" applyBorder="1" applyAlignment="1"/>
    <xf numFmtId="0" fontId="36" fillId="0" borderId="16" xfId="97" applyFont="1" applyBorder="1" applyAlignment="1"/>
    <xf numFmtId="0" fontId="38" fillId="0" borderId="0" xfId="97" applyFont="1" applyFill="1" applyBorder="1" applyAlignment="1">
      <alignment horizontal="center"/>
    </xf>
    <xf numFmtId="0" fontId="39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14" fillId="0" borderId="17" xfId="88" applyFont="1" applyFill="1" applyBorder="1" applyAlignment="1">
      <alignment horizontal="center"/>
    </xf>
    <xf numFmtId="0" fontId="12" fillId="0" borderId="0" xfId="0" applyFont="1" applyAlignment="1"/>
    <xf numFmtId="0" fontId="40" fillId="0" borderId="0" xfId="0" applyFont="1" applyAlignment="1"/>
    <xf numFmtId="0" fontId="0" fillId="0" borderId="0" xfId="0" applyAlignment="1"/>
    <xf numFmtId="0" fontId="12" fillId="0" borderId="0" xfId="0" applyFont="1" applyAlignment="1">
      <alignment horizontal="left"/>
    </xf>
    <xf numFmtId="0" fontId="41" fillId="0" borderId="0" xfId="0" applyFont="1" applyFill="1" applyBorder="1" applyAlignment="1">
      <alignment horizontal="left"/>
    </xf>
    <xf numFmtId="0" fontId="42" fillId="0" borderId="18" xfId="0" applyFont="1" applyBorder="1" applyAlignment="1">
      <alignment horizontal="center"/>
    </xf>
    <xf numFmtId="0" fontId="43" fillId="0" borderId="0" xfId="0" applyFont="1" applyAlignment="1">
      <alignment horizontal="center"/>
    </xf>
    <xf numFmtId="0" fontId="35" fillId="0" borderId="19" xfId="98" applyFont="1" applyFill="1" applyBorder="1" applyAlignment="1">
      <alignment horizontal="center" vertical="center" wrapText="1"/>
    </xf>
    <xf numFmtId="0" fontId="35" fillId="0" borderId="20" xfId="98" applyFont="1" applyFill="1" applyBorder="1" applyAlignment="1">
      <alignment horizontal="center" vertical="center" wrapText="1"/>
    </xf>
    <xf numFmtId="0" fontId="35" fillId="0" borderId="21" xfId="98" applyFont="1" applyFill="1" applyBorder="1" applyAlignment="1">
      <alignment horizontal="center" vertical="center" wrapText="1"/>
    </xf>
    <xf numFmtId="0" fontId="44" fillId="0" borderId="19" xfId="98" applyFont="1" applyFill="1" applyBorder="1" applyAlignment="1">
      <alignment horizontal="center" vertical="center" wrapText="1"/>
    </xf>
    <xf numFmtId="0" fontId="44" fillId="0" borderId="20" xfId="98" applyFont="1" applyFill="1" applyBorder="1" applyAlignment="1">
      <alignment horizontal="center" vertical="center" wrapText="1"/>
    </xf>
    <xf numFmtId="0" fontId="44" fillId="0" borderId="21" xfId="98" applyFont="1" applyFill="1" applyBorder="1" applyAlignment="1">
      <alignment horizontal="center" vertical="center" wrapText="1"/>
    </xf>
    <xf numFmtId="0" fontId="35" fillId="26" borderId="22" xfId="98" applyFont="1" applyFill="1" applyBorder="1" applyAlignment="1">
      <alignment horizontal="center"/>
    </xf>
    <xf numFmtId="0" fontId="35" fillId="0" borderId="17" xfId="98" applyFont="1" applyFill="1" applyBorder="1" applyAlignment="1">
      <alignment horizontal="center"/>
    </xf>
    <xf numFmtId="0" fontId="35" fillId="0" borderId="23" xfId="98" applyFont="1" applyFill="1" applyBorder="1" applyAlignment="1">
      <alignment horizontal="center"/>
    </xf>
    <xf numFmtId="0" fontId="37" fillId="26" borderId="24" xfId="98" applyFont="1" applyFill="1" applyBorder="1" applyAlignment="1" applyProtection="1">
      <alignment horizontal="center"/>
      <protection locked="0"/>
    </xf>
    <xf numFmtId="2" fontId="37" fillId="0" borderId="25" xfId="98" applyNumberFormat="1" applyFont="1" applyFill="1" applyBorder="1" applyAlignment="1">
      <alignment horizontal="center"/>
    </xf>
    <xf numFmtId="0" fontId="37" fillId="0" borderId="26" xfId="98" applyFont="1" applyFill="1" applyBorder="1" applyAlignment="1">
      <alignment horizontal="center"/>
    </xf>
    <xf numFmtId="0" fontId="14" fillId="0" borderId="25" xfId="88" applyFont="1" applyFill="1" applyBorder="1" applyAlignment="1">
      <alignment horizontal="center"/>
    </xf>
    <xf numFmtId="0" fontId="37" fillId="26" borderId="27" xfId="98" applyFont="1" applyFill="1" applyBorder="1" applyAlignment="1" applyProtection="1">
      <alignment horizontal="center"/>
      <protection locked="0"/>
    </xf>
    <xf numFmtId="0" fontId="14" fillId="0" borderId="0" xfId="0" applyFont="1" applyAlignment="1"/>
    <xf numFmtId="0" fontId="45" fillId="0" borderId="0" xfId="0" applyFont="1" applyAlignment="1">
      <alignment horizontal="center" vertical="top" wrapText="1"/>
    </xf>
    <xf numFmtId="0" fontId="43" fillId="0" borderId="0" xfId="0" applyFont="1" applyAlignment="1"/>
    <xf numFmtId="0" fontId="45" fillId="0" borderId="28" xfId="0" applyFont="1" applyBorder="1" applyAlignment="1">
      <alignment horizontal="center" vertical="top" wrapText="1"/>
    </xf>
    <xf numFmtId="0" fontId="46" fillId="0" borderId="0" xfId="0" applyFont="1" applyFill="1" applyAlignment="1"/>
    <xf numFmtId="0" fontId="45" fillId="0" borderId="29" xfId="0" applyFont="1" applyFill="1" applyBorder="1" applyAlignment="1">
      <alignment horizontal="center"/>
    </xf>
    <xf numFmtId="0" fontId="45" fillId="0" borderId="30" xfId="0" applyFont="1" applyFill="1" applyBorder="1" applyAlignment="1">
      <alignment horizontal="center"/>
    </xf>
    <xf numFmtId="0" fontId="45" fillId="0" borderId="31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0" borderId="34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37" xfId="0" applyFont="1" applyBorder="1" applyAlignment="1">
      <alignment horizontal="left"/>
    </xf>
  </cellXfs>
  <cellStyles count="99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3" xfId="31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3" xfId="39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8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te 2" xfId="5"/>
    <cellStyle name="Note 3" xfId="89"/>
    <cellStyle name="Note 4" xfId="42"/>
    <cellStyle name="Output 2" xfId="84"/>
    <cellStyle name="Output 3" xfId="43"/>
    <cellStyle name="Title 2" xfId="85"/>
    <cellStyle name="Title 3" xfId="44"/>
    <cellStyle name="Total 2" xfId="86"/>
    <cellStyle name="Total 3" xfId="4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Matrix%20730-17097-Schuhsl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duardo%20Balingasa%20-%20EvaluationMatrix%20730-1709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Matrix%20730-17097%20Anderso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Matrix%20730-17097%20colchad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Matrix%20730-17097%20Gasto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Matrix%20730-17097_VPha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enner's%20Bids/FY17%20Solicitations/RFP730-17097%20Digital%20Marketing%20Reputation%20Campaign/Evaluations/EvaluationMatrix%20730-17097%20colch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F6" t="str">
            <v>17097 Digital Marketing Reputation Campaign</v>
          </cell>
        </row>
      </sheetData>
      <sheetData sheetId="1">
        <row r="4">
          <cell r="A4" t="str">
            <v>1797 Creative</v>
          </cell>
        </row>
        <row r="5">
          <cell r="A5" t="str">
            <v>Connect the Dots</v>
          </cell>
        </row>
        <row r="6">
          <cell r="A6" t="str">
            <v>Info USA Marketing</v>
          </cell>
        </row>
        <row r="7">
          <cell r="A7" t="str">
            <v>JO Creative Public Relations</v>
          </cell>
        </row>
        <row r="8">
          <cell r="A8" t="str">
            <v>KHOU 11 Marketing Solutions</v>
          </cell>
        </row>
        <row r="9">
          <cell r="A9" t="str">
            <v>Mission Media, LLC</v>
          </cell>
        </row>
        <row r="10">
          <cell r="A10" t="str">
            <v>Oak Interactive, LLC</v>
          </cell>
        </row>
        <row r="11">
          <cell r="A11" t="str">
            <v>Oracle Media Group LLC DBA High 5 Media Partners</v>
          </cell>
        </row>
        <row r="12">
          <cell r="A12" t="str">
            <v>Orange 142</v>
          </cell>
        </row>
        <row r="13">
          <cell r="A13" t="str">
            <v>Public Blueprint</v>
          </cell>
        </row>
        <row r="14">
          <cell r="A14" t="str">
            <v>Hive Collective Group DBA Studio Brand Collective</v>
          </cell>
        </row>
      </sheetData>
      <sheetData sheetId="2">
        <row r="8">
          <cell r="E8">
            <v>10</v>
          </cell>
          <cell r="H8">
            <v>0</v>
          </cell>
          <cell r="K8">
            <v>4</v>
          </cell>
        </row>
        <row r="9">
          <cell r="E9">
            <v>40</v>
          </cell>
          <cell r="H9">
            <v>0</v>
          </cell>
          <cell r="K9">
            <v>8</v>
          </cell>
        </row>
        <row r="10">
          <cell r="E10">
            <v>30</v>
          </cell>
          <cell r="H10">
            <v>0</v>
          </cell>
          <cell r="K10">
            <v>6</v>
          </cell>
        </row>
        <row r="11">
          <cell r="E11">
            <v>30</v>
          </cell>
          <cell r="H11">
            <v>0</v>
          </cell>
          <cell r="K11">
            <v>4</v>
          </cell>
        </row>
        <row r="12">
          <cell r="E12">
            <v>20</v>
          </cell>
          <cell r="H12">
            <v>0</v>
          </cell>
          <cell r="K12">
            <v>8</v>
          </cell>
        </row>
        <row r="13">
          <cell r="E13">
            <v>40</v>
          </cell>
          <cell r="H13">
            <v>0</v>
          </cell>
          <cell r="K13">
            <v>6</v>
          </cell>
        </row>
        <row r="14">
          <cell r="E14">
            <v>30</v>
          </cell>
          <cell r="H14">
            <v>0</v>
          </cell>
          <cell r="K14">
            <v>8</v>
          </cell>
        </row>
        <row r="15">
          <cell r="E15">
            <v>10</v>
          </cell>
          <cell r="H15">
            <v>0</v>
          </cell>
          <cell r="K15">
            <v>4</v>
          </cell>
        </row>
        <row r="16">
          <cell r="E16">
            <v>20</v>
          </cell>
          <cell r="H16">
            <v>0</v>
          </cell>
          <cell r="K16">
            <v>4</v>
          </cell>
        </row>
        <row r="17">
          <cell r="E17">
            <v>50</v>
          </cell>
          <cell r="H17">
            <v>0</v>
          </cell>
          <cell r="K17">
            <v>10</v>
          </cell>
        </row>
        <row r="18">
          <cell r="E18">
            <v>30</v>
          </cell>
          <cell r="H18">
            <v>0</v>
          </cell>
          <cell r="K18">
            <v>8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F6" t="str">
            <v>17097 Digital Marketing Reputation Campaign</v>
          </cell>
        </row>
      </sheetData>
      <sheetData sheetId="1">
        <row r="4">
          <cell r="A4" t="str">
            <v>1797 Creative</v>
          </cell>
        </row>
        <row r="5">
          <cell r="A5" t="str">
            <v>Connect the Dots</v>
          </cell>
        </row>
        <row r="6">
          <cell r="A6" t="str">
            <v>Info USA Marketing</v>
          </cell>
        </row>
        <row r="7">
          <cell r="A7" t="str">
            <v>JO Creative Public Relations</v>
          </cell>
        </row>
        <row r="8">
          <cell r="A8" t="str">
            <v>KHOU 11 Marketing Solutions</v>
          </cell>
        </row>
        <row r="9">
          <cell r="A9" t="str">
            <v>Mission Media, LLC</v>
          </cell>
        </row>
        <row r="10">
          <cell r="A10" t="str">
            <v>Oak Interactive, LLC</v>
          </cell>
        </row>
        <row r="11">
          <cell r="A11" t="str">
            <v>Oracle Media Group LLC DBA High 5 Media Partners</v>
          </cell>
        </row>
        <row r="12">
          <cell r="A12" t="str">
            <v>Orange 142</v>
          </cell>
        </row>
        <row r="13">
          <cell r="A13" t="str">
            <v>Public Blueprint</v>
          </cell>
        </row>
        <row r="14">
          <cell r="A14" t="str">
            <v>Hive Collective Group DBA Studio Brand Collective</v>
          </cell>
        </row>
      </sheetData>
      <sheetData sheetId="2">
        <row r="8">
          <cell r="E8">
            <v>28</v>
          </cell>
          <cell r="H8">
            <v>0</v>
          </cell>
          <cell r="K8">
            <v>0</v>
          </cell>
        </row>
        <row r="9">
          <cell r="E9">
            <v>34</v>
          </cell>
          <cell r="H9">
            <v>0</v>
          </cell>
          <cell r="K9">
            <v>4</v>
          </cell>
        </row>
        <row r="10">
          <cell r="E10">
            <v>32</v>
          </cell>
          <cell r="H10">
            <v>0</v>
          </cell>
          <cell r="K10">
            <v>2</v>
          </cell>
        </row>
        <row r="11">
          <cell r="E11">
            <v>30</v>
          </cell>
          <cell r="H11">
            <v>0</v>
          </cell>
          <cell r="K11">
            <v>4</v>
          </cell>
        </row>
        <row r="12">
          <cell r="E12">
            <v>30</v>
          </cell>
          <cell r="H12">
            <v>0</v>
          </cell>
          <cell r="K12">
            <v>2</v>
          </cell>
        </row>
        <row r="13">
          <cell r="E13">
            <v>26</v>
          </cell>
          <cell r="H13">
            <v>0</v>
          </cell>
          <cell r="K13">
            <v>2</v>
          </cell>
        </row>
        <row r="14">
          <cell r="E14">
            <v>38</v>
          </cell>
          <cell r="H14">
            <v>0</v>
          </cell>
          <cell r="K14">
            <v>4</v>
          </cell>
        </row>
        <row r="15">
          <cell r="E15">
            <v>31</v>
          </cell>
          <cell r="H15">
            <v>0</v>
          </cell>
          <cell r="K15">
            <v>4</v>
          </cell>
        </row>
        <row r="16">
          <cell r="E16">
            <v>32</v>
          </cell>
          <cell r="H16">
            <v>0</v>
          </cell>
          <cell r="K16">
            <v>0</v>
          </cell>
        </row>
        <row r="17">
          <cell r="E17">
            <v>40</v>
          </cell>
          <cell r="H17">
            <v>0</v>
          </cell>
          <cell r="K17">
            <v>9</v>
          </cell>
        </row>
        <row r="18">
          <cell r="E18">
            <v>36</v>
          </cell>
          <cell r="H18">
            <v>0</v>
          </cell>
          <cell r="K18">
            <v>2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F6" t="str">
            <v>17097 Digital Marketing Reputation Campaign</v>
          </cell>
        </row>
      </sheetData>
      <sheetData sheetId="1">
        <row r="4">
          <cell r="A4" t="str">
            <v>1797 Creative</v>
          </cell>
        </row>
        <row r="5">
          <cell r="A5" t="str">
            <v>Connect the Dots</v>
          </cell>
        </row>
        <row r="6">
          <cell r="A6" t="str">
            <v>Info USA Marketing</v>
          </cell>
        </row>
        <row r="7">
          <cell r="A7" t="str">
            <v>JO Creative Public Relations</v>
          </cell>
        </row>
        <row r="8">
          <cell r="A8" t="str">
            <v>KHOU 11 Marketing Solutions</v>
          </cell>
        </row>
        <row r="9">
          <cell r="A9" t="str">
            <v>Mission Media, LLC</v>
          </cell>
        </row>
        <row r="10">
          <cell r="A10" t="str">
            <v>Oak Interactive, LLC</v>
          </cell>
        </row>
        <row r="11">
          <cell r="A11" t="str">
            <v>Oracle Media Group LLC DBA High 5 Media Partners</v>
          </cell>
        </row>
        <row r="12">
          <cell r="A12" t="str">
            <v>Orange 142</v>
          </cell>
        </row>
        <row r="13">
          <cell r="A13" t="str">
            <v>Public Blueprint</v>
          </cell>
        </row>
        <row r="14">
          <cell r="A14" t="str">
            <v>Hive Collective Group DBA Studio Brand Collective</v>
          </cell>
        </row>
      </sheetData>
      <sheetData sheetId="2">
        <row r="8">
          <cell r="E8">
            <v>30</v>
          </cell>
          <cell r="H8">
            <v>0</v>
          </cell>
          <cell r="K8">
            <v>4</v>
          </cell>
        </row>
        <row r="9">
          <cell r="E9">
            <v>50</v>
          </cell>
          <cell r="H9">
            <v>0</v>
          </cell>
          <cell r="K9">
            <v>10</v>
          </cell>
        </row>
        <row r="10">
          <cell r="E10">
            <v>20</v>
          </cell>
          <cell r="H10">
            <v>0</v>
          </cell>
          <cell r="K10">
            <v>2</v>
          </cell>
        </row>
        <row r="11">
          <cell r="E11">
            <v>50</v>
          </cell>
          <cell r="H11">
            <v>0</v>
          </cell>
          <cell r="K11">
            <v>4</v>
          </cell>
        </row>
        <row r="12">
          <cell r="E12">
            <v>30</v>
          </cell>
          <cell r="H12">
            <v>0</v>
          </cell>
          <cell r="K12">
            <v>10</v>
          </cell>
        </row>
        <row r="13">
          <cell r="E13">
            <v>40</v>
          </cell>
          <cell r="H13">
            <v>0</v>
          </cell>
          <cell r="K13">
            <v>2</v>
          </cell>
        </row>
        <row r="14">
          <cell r="E14">
            <v>30</v>
          </cell>
          <cell r="H14">
            <v>0</v>
          </cell>
          <cell r="K14">
            <v>10</v>
          </cell>
        </row>
        <row r="15">
          <cell r="E15">
            <v>40</v>
          </cell>
          <cell r="H15">
            <v>0</v>
          </cell>
          <cell r="K15">
            <v>10</v>
          </cell>
        </row>
        <row r="16">
          <cell r="E16">
            <v>40</v>
          </cell>
          <cell r="H16">
            <v>0</v>
          </cell>
          <cell r="K16">
            <v>4</v>
          </cell>
        </row>
        <row r="17">
          <cell r="E17">
            <v>50</v>
          </cell>
          <cell r="H17">
            <v>0</v>
          </cell>
          <cell r="K17">
            <v>6</v>
          </cell>
        </row>
        <row r="18">
          <cell r="E18">
            <v>40</v>
          </cell>
          <cell r="H18">
            <v>0</v>
          </cell>
          <cell r="K18">
            <v>10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F6" t="str">
            <v>17097 Digital Marketing Reputation Campaign</v>
          </cell>
        </row>
      </sheetData>
      <sheetData sheetId="1">
        <row r="4">
          <cell r="A4" t="str">
            <v>1797 Creative</v>
          </cell>
        </row>
        <row r="5">
          <cell r="A5" t="str">
            <v>Connect the Dots</v>
          </cell>
        </row>
        <row r="6">
          <cell r="A6" t="str">
            <v>Info USA Marketing</v>
          </cell>
        </row>
        <row r="7">
          <cell r="A7" t="str">
            <v>JO Creative Public Relations</v>
          </cell>
        </row>
        <row r="8">
          <cell r="A8" t="str">
            <v>KHOU 11 Marketing Solutions</v>
          </cell>
        </row>
        <row r="9">
          <cell r="A9" t="str">
            <v>Mission Media, LLC</v>
          </cell>
        </row>
        <row r="10">
          <cell r="A10" t="str">
            <v>Oak Interactive, LLC</v>
          </cell>
        </row>
        <row r="11">
          <cell r="A11" t="str">
            <v>Oracle Media Group LLC DBA High 5 Media Partners</v>
          </cell>
        </row>
        <row r="12">
          <cell r="A12" t="str">
            <v>Orange 142</v>
          </cell>
        </row>
        <row r="13">
          <cell r="A13" t="str">
            <v>Public Blueprint</v>
          </cell>
        </row>
        <row r="14">
          <cell r="A14" t="str">
            <v>Hive Collective Group DBA Studio Brand Collective</v>
          </cell>
        </row>
      </sheetData>
      <sheetData sheetId="2">
        <row r="8">
          <cell r="E8">
            <v>20</v>
          </cell>
          <cell r="H8">
            <v>0</v>
          </cell>
          <cell r="K8">
            <v>6</v>
          </cell>
        </row>
        <row r="9">
          <cell r="E9">
            <v>10</v>
          </cell>
          <cell r="H9">
            <v>0</v>
          </cell>
          <cell r="K9">
            <v>10</v>
          </cell>
        </row>
        <row r="10">
          <cell r="E10">
            <v>10</v>
          </cell>
          <cell r="H10">
            <v>0</v>
          </cell>
          <cell r="K10">
            <v>2</v>
          </cell>
        </row>
        <row r="11">
          <cell r="E11">
            <v>40</v>
          </cell>
          <cell r="H11">
            <v>0</v>
          </cell>
          <cell r="K11">
            <v>4</v>
          </cell>
        </row>
        <row r="12">
          <cell r="E12">
            <v>30</v>
          </cell>
          <cell r="H12">
            <v>0</v>
          </cell>
          <cell r="K12">
            <v>10</v>
          </cell>
        </row>
        <row r="13">
          <cell r="E13">
            <v>40</v>
          </cell>
          <cell r="H13">
            <v>0</v>
          </cell>
          <cell r="K13">
            <v>10</v>
          </cell>
        </row>
        <row r="14">
          <cell r="E14">
            <v>30</v>
          </cell>
          <cell r="H14">
            <v>0</v>
          </cell>
          <cell r="K14">
            <v>10</v>
          </cell>
        </row>
        <row r="15">
          <cell r="E15">
            <v>30</v>
          </cell>
          <cell r="H15">
            <v>0</v>
          </cell>
          <cell r="K15">
            <v>10</v>
          </cell>
        </row>
        <row r="16">
          <cell r="E16">
            <v>20</v>
          </cell>
          <cell r="H16">
            <v>0</v>
          </cell>
          <cell r="K16">
            <v>4</v>
          </cell>
        </row>
        <row r="17">
          <cell r="E17">
            <v>30</v>
          </cell>
          <cell r="H17">
            <v>0</v>
          </cell>
          <cell r="K17">
            <v>4</v>
          </cell>
        </row>
        <row r="18">
          <cell r="E18">
            <v>20</v>
          </cell>
          <cell r="H18">
            <v>0</v>
          </cell>
          <cell r="K18">
            <v>10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F6" t="str">
            <v>17097 Digital Marketing Reputation Campaign</v>
          </cell>
        </row>
      </sheetData>
      <sheetData sheetId="1">
        <row r="4">
          <cell r="A4" t="str">
            <v>1797 Creative</v>
          </cell>
        </row>
        <row r="5">
          <cell r="A5" t="str">
            <v>Connect the Dots</v>
          </cell>
        </row>
        <row r="6">
          <cell r="A6" t="str">
            <v>Info USA Marketing</v>
          </cell>
        </row>
        <row r="7">
          <cell r="A7" t="str">
            <v>JO Creative Public Relations</v>
          </cell>
        </row>
        <row r="8">
          <cell r="A8" t="str">
            <v>KHOU 11 Marketing Solutions</v>
          </cell>
        </row>
        <row r="9">
          <cell r="A9" t="str">
            <v>Mission Media, LLC</v>
          </cell>
        </row>
        <row r="10">
          <cell r="A10" t="str">
            <v>Oak Interactive, LLC</v>
          </cell>
        </row>
        <row r="11">
          <cell r="A11" t="str">
            <v>Oracle Media Group LLC DBA High 5 Media Partners</v>
          </cell>
        </row>
        <row r="12">
          <cell r="A12" t="str">
            <v>Orange 142</v>
          </cell>
        </row>
        <row r="13">
          <cell r="A13" t="str">
            <v>Public Blueprint</v>
          </cell>
        </row>
        <row r="14">
          <cell r="A14" t="str">
            <v>Hive Collective Group DBA Studio Brand Collective</v>
          </cell>
        </row>
      </sheetData>
      <sheetData sheetId="2">
        <row r="8">
          <cell r="E8">
            <v>34</v>
          </cell>
          <cell r="H8">
            <v>0</v>
          </cell>
          <cell r="K8">
            <v>2</v>
          </cell>
        </row>
        <row r="9">
          <cell r="E9">
            <v>25</v>
          </cell>
          <cell r="H9">
            <v>0</v>
          </cell>
          <cell r="K9">
            <v>10</v>
          </cell>
        </row>
        <row r="10">
          <cell r="E10">
            <v>24</v>
          </cell>
          <cell r="H10">
            <v>0</v>
          </cell>
          <cell r="K10">
            <v>2</v>
          </cell>
        </row>
        <row r="11">
          <cell r="E11">
            <v>25</v>
          </cell>
          <cell r="H11">
            <v>0</v>
          </cell>
          <cell r="K11">
            <v>5</v>
          </cell>
        </row>
        <row r="12">
          <cell r="E12">
            <v>25</v>
          </cell>
          <cell r="H12">
            <v>0</v>
          </cell>
          <cell r="K12">
            <v>10</v>
          </cell>
        </row>
        <row r="13">
          <cell r="E13">
            <v>25</v>
          </cell>
          <cell r="H13">
            <v>0</v>
          </cell>
          <cell r="K13">
            <v>2</v>
          </cell>
        </row>
        <row r="14">
          <cell r="E14">
            <v>40</v>
          </cell>
          <cell r="H14">
            <v>0</v>
          </cell>
          <cell r="K14">
            <v>10</v>
          </cell>
        </row>
        <row r="15">
          <cell r="E15">
            <v>35</v>
          </cell>
          <cell r="H15">
            <v>0</v>
          </cell>
          <cell r="K15">
            <v>10</v>
          </cell>
        </row>
        <row r="16">
          <cell r="E16">
            <v>34</v>
          </cell>
          <cell r="H16">
            <v>0</v>
          </cell>
          <cell r="K16">
            <v>5</v>
          </cell>
        </row>
        <row r="17">
          <cell r="E17">
            <v>44</v>
          </cell>
          <cell r="H17">
            <v>0</v>
          </cell>
          <cell r="K17">
            <v>5</v>
          </cell>
        </row>
        <row r="18">
          <cell r="E18">
            <v>44</v>
          </cell>
          <cell r="H18">
            <v>0</v>
          </cell>
          <cell r="K18">
            <v>10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F6" t="str">
            <v>17097 Digital Marketing Reputation Campaign</v>
          </cell>
        </row>
      </sheetData>
      <sheetData sheetId="1">
        <row r="4">
          <cell r="A4" t="str">
            <v>1797 Creative</v>
          </cell>
        </row>
        <row r="5">
          <cell r="A5" t="str">
            <v>Connect the Dots</v>
          </cell>
        </row>
        <row r="6">
          <cell r="A6" t="str">
            <v>Info USA Marketing</v>
          </cell>
        </row>
        <row r="7">
          <cell r="A7" t="str">
            <v>JO Creative Public Relations</v>
          </cell>
        </row>
        <row r="8">
          <cell r="A8" t="str">
            <v>KHOU 11 Marketing Solutions</v>
          </cell>
        </row>
        <row r="9">
          <cell r="A9" t="str">
            <v>Mission Media, LLC</v>
          </cell>
        </row>
        <row r="10">
          <cell r="A10" t="str">
            <v>Oak Interactive, LLC</v>
          </cell>
        </row>
        <row r="11">
          <cell r="A11" t="str">
            <v>Oracle Media Group LLC DBA High 5 Media Partners</v>
          </cell>
        </row>
        <row r="12">
          <cell r="A12" t="str">
            <v>Orange 142</v>
          </cell>
        </row>
        <row r="13">
          <cell r="A13" t="str">
            <v>Public Blueprint</v>
          </cell>
        </row>
        <row r="14">
          <cell r="A14" t="str">
            <v>Hive Collective Group DBA Studio Brand Collective</v>
          </cell>
        </row>
      </sheetData>
      <sheetData sheetId="2">
        <row r="8">
          <cell r="E8">
            <v>35</v>
          </cell>
          <cell r="H8">
            <v>0</v>
          </cell>
          <cell r="K8">
            <v>4.5</v>
          </cell>
        </row>
        <row r="9">
          <cell r="E9">
            <v>30</v>
          </cell>
          <cell r="H9">
            <v>0</v>
          </cell>
          <cell r="K9">
            <v>10</v>
          </cell>
        </row>
        <row r="10">
          <cell r="E10">
            <v>22.5</v>
          </cell>
          <cell r="H10">
            <v>0</v>
          </cell>
          <cell r="K10">
            <v>2</v>
          </cell>
        </row>
        <row r="11">
          <cell r="E11">
            <v>25</v>
          </cell>
          <cell r="H11">
            <v>0</v>
          </cell>
          <cell r="K11">
            <v>4.5</v>
          </cell>
        </row>
        <row r="12">
          <cell r="E12">
            <v>25</v>
          </cell>
          <cell r="H12">
            <v>0</v>
          </cell>
          <cell r="K12">
            <v>10</v>
          </cell>
        </row>
        <row r="13">
          <cell r="E13">
            <v>30</v>
          </cell>
          <cell r="H13">
            <v>0</v>
          </cell>
          <cell r="K13">
            <v>2</v>
          </cell>
        </row>
        <row r="14">
          <cell r="E14">
            <v>42.5</v>
          </cell>
          <cell r="H14">
            <v>0</v>
          </cell>
          <cell r="K14">
            <v>10</v>
          </cell>
        </row>
        <row r="15">
          <cell r="E15">
            <v>30</v>
          </cell>
          <cell r="H15">
            <v>0</v>
          </cell>
          <cell r="K15">
            <v>10</v>
          </cell>
        </row>
        <row r="16">
          <cell r="E16">
            <v>37.5</v>
          </cell>
          <cell r="H16">
            <v>0</v>
          </cell>
          <cell r="K16">
            <v>4.5</v>
          </cell>
        </row>
        <row r="17">
          <cell r="E17">
            <v>45</v>
          </cell>
          <cell r="H17">
            <v>0</v>
          </cell>
          <cell r="K17">
            <v>6.5</v>
          </cell>
        </row>
        <row r="18">
          <cell r="E18">
            <v>45</v>
          </cell>
          <cell r="H18">
            <v>0</v>
          </cell>
          <cell r="K18">
            <v>10</v>
          </cell>
        </row>
      </sheetData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 -</v>
          </cell>
          <cell r="F6" t="str">
            <v>17097 Digital Marketing Reputation Campaign</v>
          </cell>
        </row>
      </sheetData>
      <sheetData sheetId="1">
        <row r="2">
          <cell r="A2" t="str">
            <v>RFP -</v>
          </cell>
        </row>
        <row r="3">
          <cell r="A3" t="str">
            <v>Company/Vendor Name</v>
          </cell>
        </row>
        <row r="4">
          <cell r="A4" t="str">
            <v>1797 Creative</v>
          </cell>
        </row>
        <row r="5">
          <cell r="A5" t="str">
            <v>Connect the Dots</v>
          </cell>
        </row>
        <row r="6">
          <cell r="A6" t="str">
            <v>Info USA Marketing</v>
          </cell>
        </row>
        <row r="7">
          <cell r="A7" t="str">
            <v>JO Creative Public Relations</v>
          </cell>
        </row>
        <row r="8">
          <cell r="A8" t="str">
            <v>KHOU 11 Marketing Solutions</v>
          </cell>
        </row>
        <row r="9">
          <cell r="A9" t="str">
            <v>Mission Media, LLC</v>
          </cell>
        </row>
        <row r="10">
          <cell r="A10" t="str">
            <v>Oak Interactive, LLC</v>
          </cell>
        </row>
        <row r="11">
          <cell r="A11" t="str">
            <v>Oracle Media Group LLC DBA High 5 Media Partners</v>
          </cell>
        </row>
        <row r="12">
          <cell r="A12" t="str">
            <v>Orange 142</v>
          </cell>
        </row>
        <row r="13">
          <cell r="A13" t="str">
            <v>Public Blueprint</v>
          </cell>
        </row>
        <row r="14">
          <cell r="A14" t="str">
            <v>Hive Collective Group DBA Studio Brand Collective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J7" sqref="J7"/>
    </sheetView>
  </sheetViews>
  <sheetFormatPr defaultRowHeight="12.75" x14ac:dyDescent="0.2"/>
  <cols>
    <col min="1" max="1" width="42.28515625" bestFit="1" customWidth="1"/>
  </cols>
  <sheetData>
    <row r="1" spans="1:6" ht="15.75" x14ac:dyDescent="0.25">
      <c r="A1" s="15" t="s">
        <v>0</v>
      </c>
      <c r="B1" s="23" t="str">
        <f>[1]Cover!F6</f>
        <v>17097 Digital Marketing Reputation Campaign</v>
      </c>
      <c r="C1" s="23"/>
      <c r="D1" s="23"/>
      <c r="E1" s="23"/>
      <c r="F1" s="23"/>
    </row>
    <row r="2" spans="1:6" ht="15.75" x14ac:dyDescent="0.25">
      <c r="A2" s="15"/>
      <c r="B2" s="13"/>
      <c r="C2" s="13"/>
      <c r="D2" s="13"/>
      <c r="E2" s="14"/>
      <c r="F2" s="13"/>
    </row>
    <row r="3" spans="1:6" ht="18.75" x14ac:dyDescent="0.3">
      <c r="A3" s="19" t="s">
        <v>17</v>
      </c>
      <c r="B3" s="17" t="s">
        <v>18</v>
      </c>
      <c r="C3" s="17" t="s">
        <v>19</v>
      </c>
      <c r="D3" s="17" t="s">
        <v>20</v>
      </c>
      <c r="E3" s="20" t="s">
        <v>21</v>
      </c>
      <c r="F3" s="13"/>
    </row>
    <row r="4" spans="1:6" ht="18" x14ac:dyDescent="0.25">
      <c r="A4" s="18" t="str">
        <f>'[1]RFP Submittal'!A4</f>
        <v>1797 Creative</v>
      </c>
      <c r="B4" s="16">
        <f>[1]Evaluation!E8</f>
        <v>10</v>
      </c>
      <c r="C4" s="16">
        <f>[1]Evaluation!H8</f>
        <v>0</v>
      </c>
      <c r="D4" s="16">
        <f>[1]Evaluation!K8</f>
        <v>4</v>
      </c>
      <c r="E4" s="21">
        <f>SUM(B4:D4)</f>
        <v>14</v>
      </c>
      <c r="F4" s="13"/>
    </row>
    <row r="5" spans="1:6" ht="18" x14ac:dyDescent="0.25">
      <c r="A5" s="18" t="str">
        <f>'[1]RFP Submittal'!A5</f>
        <v>Connect the Dots</v>
      </c>
      <c r="B5" s="16">
        <f>[1]Evaluation!E9</f>
        <v>40</v>
      </c>
      <c r="C5" s="16">
        <f>[1]Evaluation!H9</f>
        <v>0</v>
      </c>
      <c r="D5" s="16">
        <f>[1]Evaluation!K9</f>
        <v>8</v>
      </c>
      <c r="E5" s="21">
        <f t="shared" ref="E5:E14" si="0">SUM(B5:D5)</f>
        <v>48</v>
      </c>
      <c r="F5" s="13"/>
    </row>
    <row r="6" spans="1:6" ht="18" x14ac:dyDescent="0.25">
      <c r="A6" s="18" t="str">
        <f>'[1]RFP Submittal'!A6</f>
        <v>Info USA Marketing</v>
      </c>
      <c r="B6" s="16">
        <f>[1]Evaluation!E10</f>
        <v>30</v>
      </c>
      <c r="C6" s="16">
        <f>[1]Evaluation!H10</f>
        <v>0</v>
      </c>
      <c r="D6" s="16">
        <f>[1]Evaluation!K10</f>
        <v>6</v>
      </c>
      <c r="E6" s="21">
        <f t="shared" si="0"/>
        <v>36</v>
      </c>
      <c r="F6" s="13"/>
    </row>
    <row r="7" spans="1:6" ht="18" x14ac:dyDescent="0.25">
      <c r="A7" s="18" t="str">
        <f>'[1]RFP Submittal'!A7</f>
        <v>JO Creative Public Relations</v>
      </c>
      <c r="B7" s="16">
        <f>[1]Evaluation!E11</f>
        <v>30</v>
      </c>
      <c r="C7" s="16">
        <f>[1]Evaluation!H11</f>
        <v>0</v>
      </c>
      <c r="D7" s="16">
        <f>[1]Evaluation!K11</f>
        <v>4</v>
      </c>
      <c r="E7" s="21">
        <f t="shared" si="0"/>
        <v>34</v>
      </c>
      <c r="F7" s="13"/>
    </row>
    <row r="8" spans="1:6" ht="18" x14ac:dyDescent="0.25">
      <c r="A8" s="18" t="str">
        <f>'[1]RFP Submittal'!A8</f>
        <v>KHOU 11 Marketing Solutions</v>
      </c>
      <c r="B8" s="16">
        <f>[1]Evaluation!E12</f>
        <v>20</v>
      </c>
      <c r="C8" s="16">
        <f>[1]Evaluation!H12</f>
        <v>0</v>
      </c>
      <c r="D8" s="16">
        <f>[1]Evaluation!K12</f>
        <v>8</v>
      </c>
      <c r="E8" s="21">
        <f t="shared" si="0"/>
        <v>28</v>
      </c>
      <c r="F8" s="13"/>
    </row>
    <row r="9" spans="1:6" ht="18" x14ac:dyDescent="0.25">
      <c r="A9" s="18" t="str">
        <f>'[1]RFP Submittal'!A9</f>
        <v>Mission Media, LLC</v>
      </c>
      <c r="B9" s="16">
        <f>[1]Evaluation!E13</f>
        <v>40</v>
      </c>
      <c r="C9" s="16">
        <f>[1]Evaluation!H13</f>
        <v>0</v>
      </c>
      <c r="D9" s="16">
        <f>[1]Evaluation!K13</f>
        <v>6</v>
      </c>
      <c r="E9" s="21">
        <f t="shared" si="0"/>
        <v>46</v>
      </c>
      <c r="F9" s="13"/>
    </row>
    <row r="10" spans="1:6" ht="18" x14ac:dyDescent="0.25">
      <c r="A10" s="18" t="str">
        <f>'[1]RFP Submittal'!A10</f>
        <v>Oak Interactive, LLC</v>
      </c>
      <c r="B10" s="16">
        <f>[1]Evaluation!E14</f>
        <v>30</v>
      </c>
      <c r="C10" s="16">
        <f>[1]Evaluation!H14</f>
        <v>0</v>
      </c>
      <c r="D10" s="16">
        <f>[1]Evaluation!K14</f>
        <v>8</v>
      </c>
      <c r="E10" s="21">
        <f t="shared" si="0"/>
        <v>38</v>
      </c>
      <c r="F10" s="13"/>
    </row>
    <row r="11" spans="1:6" ht="18" x14ac:dyDescent="0.25">
      <c r="A11" s="18" t="str">
        <f>'[1]RFP Submittal'!A11</f>
        <v>Oracle Media Group LLC DBA High 5 Media Partners</v>
      </c>
      <c r="B11" s="16">
        <f>[1]Evaluation!E15</f>
        <v>10</v>
      </c>
      <c r="C11" s="16">
        <f>[1]Evaluation!H15</f>
        <v>0</v>
      </c>
      <c r="D11" s="16">
        <f>[1]Evaluation!K15</f>
        <v>4</v>
      </c>
      <c r="E11" s="21">
        <f t="shared" si="0"/>
        <v>14</v>
      </c>
      <c r="F11" s="13"/>
    </row>
    <row r="12" spans="1:6" ht="18" x14ac:dyDescent="0.25">
      <c r="A12" s="18" t="str">
        <f>'[1]RFP Submittal'!A12</f>
        <v>Orange 142</v>
      </c>
      <c r="B12" s="16">
        <f>[1]Evaluation!E16</f>
        <v>20</v>
      </c>
      <c r="C12" s="16">
        <f>[1]Evaluation!H16</f>
        <v>0</v>
      </c>
      <c r="D12" s="16">
        <f>[1]Evaluation!K16</f>
        <v>4</v>
      </c>
      <c r="E12" s="21">
        <f t="shared" si="0"/>
        <v>24</v>
      </c>
      <c r="F12" s="13"/>
    </row>
    <row r="13" spans="1:6" ht="18" x14ac:dyDescent="0.25">
      <c r="A13" s="18" t="str">
        <f>'[1]RFP Submittal'!A13</f>
        <v>Public Blueprint</v>
      </c>
      <c r="B13" s="16">
        <f>[1]Evaluation!E17</f>
        <v>50</v>
      </c>
      <c r="C13" s="16">
        <f>[1]Evaluation!H17</f>
        <v>0</v>
      </c>
      <c r="D13" s="16">
        <f>[1]Evaluation!K17</f>
        <v>10</v>
      </c>
      <c r="E13" s="21">
        <f t="shared" si="0"/>
        <v>60</v>
      </c>
      <c r="F13" s="13"/>
    </row>
    <row r="14" spans="1:6" ht="18" x14ac:dyDescent="0.25">
      <c r="A14" s="18" t="str">
        <f>'[1]RFP Submittal'!A14</f>
        <v>Hive Collective Group DBA Studio Brand Collective</v>
      </c>
      <c r="B14" s="16">
        <f>[1]Evaluation!E18</f>
        <v>30</v>
      </c>
      <c r="C14" s="16">
        <f>[1]Evaluation!H18</f>
        <v>0</v>
      </c>
      <c r="D14" s="16">
        <f>[1]Evaluation!K18</f>
        <v>8</v>
      </c>
      <c r="E14" s="21">
        <f t="shared" si="0"/>
        <v>38</v>
      </c>
      <c r="F14" s="13"/>
    </row>
  </sheetData>
  <mergeCells count="1">
    <mergeCell ref="B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15"/>
  <sheetViews>
    <sheetView workbookViewId="0">
      <selection activeCell="A2" sqref="A2:L2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6.25" customHeight="1" x14ac:dyDescent="0.2">
      <c r="A2" s="25" t="str">
        <f>Technical!A2</f>
        <v xml:space="preserve"> RFP 730-17097 Digital Marketing Reputation Campaign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0" t="str">
        <f>Technical!H4</f>
        <v>Evaluator 7</v>
      </c>
      <c r="I4" s="5" t="s">
        <v>2</v>
      </c>
      <c r="J4" s="11" t="s">
        <v>15</v>
      </c>
      <c r="K4" s="5" t="s">
        <v>3</v>
      </c>
      <c r="L4" s="6" t="s">
        <v>4</v>
      </c>
    </row>
    <row r="5" spans="1:12" ht="16.5" customHeight="1" x14ac:dyDescent="0.2">
      <c r="A5" s="18" t="s">
        <v>22</v>
      </c>
      <c r="B5" s="8">
        <f>Technical!B5</f>
        <v>14</v>
      </c>
      <c r="C5" s="8">
        <f>Technical!C5</f>
        <v>28</v>
      </c>
      <c r="D5" s="8">
        <f>Technical!D5</f>
        <v>34</v>
      </c>
      <c r="E5" s="8">
        <f>Technical!E5</f>
        <v>26</v>
      </c>
      <c r="F5" s="8">
        <f>Technical!F5</f>
        <v>36</v>
      </c>
      <c r="G5" s="8">
        <f>Technical!G5</f>
        <v>39.5</v>
      </c>
      <c r="H5" s="8">
        <f>Technical!H5</f>
        <v>35</v>
      </c>
      <c r="I5" s="8">
        <f>AVERAGE(B5:H5)</f>
        <v>30.357142857142858</v>
      </c>
      <c r="J5" s="12">
        <f>'Non-Technical'!C5</f>
        <v>8</v>
      </c>
      <c r="K5" s="8">
        <f t="shared" ref="K5:K7" si="0">I5+J5</f>
        <v>38.357142857142861</v>
      </c>
      <c r="L5" s="9">
        <f>RANK(K5,$K$5:$K$15,0)</f>
        <v>10</v>
      </c>
    </row>
    <row r="6" spans="1:12" ht="16.5" customHeight="1" x14ac:dyDescent="0.2">
      <c r="A6" s="18" t="s">
        <v>23</v>
      </c>
      <c r="B6" s="8">
        <f>Technical!B6</f>
        <v>48</v>
      </c>
      <c r="C6" s="8">
        <f>Technical!C6</f>
        <v>38</v>
      </c>
      <c r="D6" s="8">
        <f>Technical!D6</f>
        <v>60</v>
      </c>
      <c r="E6" s="8">
        <f>Technical!E6</f>
        <v>20</v>
      </c>
      <c r="F6" s="8">
        <f>Technical!F6</f>
        <v>35</v>
      </c>
      <c r="G6" s="8">
        <f>Technical!G6</f>
        <v>40</v>
      </c>
      <c r="H6" s="8">
        <f>Technical!H6</f>
        <v>44</v>
      </c>
      <c r="I6" s="8">
        <f>AVERAGE(B6:H6)</f>
        <v>40.714285714285715</v>
      </c>
      <c r="J6" s="12">
        <f>'Non-Technical'!C6</f>
        <v>8</v>
      </c>
      <c r="K6" s="8">
        <f t="shared" si="0"/>
        <v>48.714285714285715</v>
      </c>
      <c r="L6" s="9">
        <f t="shared" ref="L6:L15" si="1">RANK(K6,$K$5:$K$15,0)</f>
        <v>7</v>
      </c>
    </row>
    <row r="7" spans="1:12" ht="16.5" customHeight="1" x14ac:dyDescent="0.2">
      <c r="A7" s="18" t="s">
        <v>24</v>
      </c>
      <c r="B7" s="8">
        <f>Technical!B7</f>
        <v>36</v>
      </c>
      <c r="C7" s="8">
        <f>Technical!C7</f>
        <v>34</v>
      </c>
      <c r="D7" s="8">
        <f>Technical!D7</f>
        <v>22</v>
      </c>
      <c r="E7" s="8">
        <f>Technical!E7</f>
        <v>12</v>
      </c>
      <c r="F7" s="8">
        <f>Technical!F7</f>
        <v>26</v>
      </c>
      <c r="G7" s="8">
        <f>Technical!G7</f>
        <v>24.5</v>
      </c>
      <c r="H7" s="8">
        <f>Technical!H7</f>
        <v>12</v>
      </c>
      <c r="I7" s="8">
        <f>AVERAGE(B7:H7)</f>
        <v>23.785714285714285</v>
      </c>
      <c r="J7" s="12">
        <f>'Non-Technical'!C7</f>
        <v>8</v>
      </c>
      <c r="K7" s="8">
        <f t="shared" si="0"/>
        <v>31.785714285714285</v>
      </c>
      <c r="L7" s="9">
        <f t="shared" si="1"/>
        <v>11</v>
      </c>
    </row>
    <row r="8" spans="1:12" x14ac:dyDescent="0.2">
      <c r="A8" s="18" t="s">
        <v>25</v>
      </c>
      <c r="B8" s="8">
        <f>Technical!B8</f>
        <v>34</v>
      </c>
      <c r="C8" s="8">
        <f>Technical!C8</f>
        <v>34</v>
      </c>
      <c r="D8" s="8">
        <f>Technical!D8</f>
        <v>54</v>
      </c>
      <c r="E8" s="8">
        <f>Technical!E8</f>
        <v>44</v>
      </c>
      <c r="F8" s="8">
        <f>Technical!F8</f>
        <v>30</v>
      </c>
      <c r="G8" s="8">
        <f>Technical!G8</f>
        <v>29.5</v>
      </c>
      <c r="H8" s="8">
        <f>Technical!H8</f>
        <v>39</v>
      </c>
      <c r="I8" s="8">
        <f t="shared" ref="I8:I15" si="2">AVERAGE(B8:H8)</f>
        <v>37.785714285714285</v>
      </c>
      <c r="J8" s="12">
        <f>'Non-Technical'!C8</f>
        <v>8</v>
      </c>
      <c r="K8" s="8">
        <f t="shared" ref="K8:K15" si="3">I8+J8</f>
        <v>45.785714285714285</v>
      </c>
      <c r="L8" s="9">
        <f t="shared" si="1"/>
        <v>8</v>
      </c>
    </row>
    <row r="9" spans="1:12" x14ac:dyDescent="0.2">
      <c r="A9" s="18" t="s">
        <v>26</v>
      </c>
      <c r="B9" s="8">
        <f>Technical!B9</f>
        <v>28</v>
      </c>
      <c r="C9" s="8">
        <f>Technical!C9</f>
        <v>32</v>
      </c>
      <c r="D9" s="8">
        <f>Technical!D9</f>
        <v>40</v>
      </c>
      <c r="E9" s="8">
        <f>Technical!E9</f>
        <v>40</v>
      </c>
      <c r="F9" s="8">
        <f>Technical!F9</f>
        <v>35</v>
      </c>
      <c r="G9" s="8">
        <f>Technical!G9</f>
        <v>35</v>
      </c>
      <c r="H9" s="8">
        <f>Technical!H9</f>
        <v>41</v>
      </c>
      <c r="I9" s="8">
        <f t="shared" si="2"/>
        <v>35.857142857142854</v>
      </c>
      <c r="J9" s="12">
        <f>'Non-Technical'!C9</f>
        <v>16</v>
      </c>
      <c r="K9" s="8">
        <f t="shared" si="3"/>
        <v>51.857142857142854</v>
      </c>
      <c r="L9" s="9">
        <f t="shared" si="1"/>
        <v>6</v>
      </c>
    </row>
    <row r="10" spans="1:12" x14ac:dyDescent="0.2">
      <c r="A10" s="18" t="s">
        <v>27</v>
      </c>
      <c r="B10" s="8">
        <f>Technical!B10</f>
        <v>46</v>
      </c>
      <c r="C10" s="8">
        <f>Technical!C10</f>
        <v>28</v>
      </c>
      <c r="D10" s="8">
        <f>Technical!D10</f>
        <v>42</v>
      </c>
      <c r="E10" s="8">
        <f>Technical!E10</f>
        <v>50</v>
      </c>
      <c r="F10" s="8">
        <f>Technical!F10</f>
        <v>27</v>
      </c>
      <c r="G10" s="8">
        <f>Technical!G10</f>
        <v>32</v>
      </c>
      <c r="H10" s="8">
        <f>Technical!H10</f>
        <v>36</v>
      </c>
      <c r="I10" s="8">
        <f t="shared" si="2"/>
        <v>37.285714285714285</v>
      </c>
      <c r="J10" s="12">
        <f>'Non-Technical'!C10</f>
        <v>8</v>
      </c>
      <c r="K10" s="8">
        <f t="shared" si="3"/>
        <v>45.285714285714285</v>
      </c>
      <c r="L10" s="9">
        <f t="shared" si="1"/>
        <v>9</v>
      </c>
    </row>
    <row r="11" spans="1:12" x14ac:dyDescent="0.2">
      <c r="A11" s="18" t="s">
        <v>28</v>
      </c>
      <c r="B11" s="8">
        <f>Technical!B11</f>
        <v>38</v>
      </c>
      <c r="C11" s="8">
        <f>Technical!C11</f>
        <v>42</v>
      </c>
      <c r="D11" s="8">
        <f>Technical!D11</f>
        <v>40</v>
      </c>
      <c r="E11" s="8">
        <f>Technical!E11</f>
        <v>40</v>
      </c>
      <c r="F11" s="8">
        <f>Technical!F11</f>
        <v>50</v>
      </c>
      <c r="G11" s="8">
        <f>Technical!G11</f>
        <v>52.5</v>
      </c>
      <c r="H11" s="8">
        <f>Technical!H11</f>
        <v>50</v>
      </c>
      <c r="I11" s="8">
        <f t="shared" si="2"/>
        <v>44.642857142857146</v>
      </c>
      <c r="J11" s="12">
        <f>'Non-Technical'!C11</f>
        <v>27.2</v>
      </c>
      <c r="K11" s="8">
        <f t="shared" si="3"/>
        <v>71.842857142857142</v>
      </c>
      <c r="L11" s="9">
        <f t="shared" si="1"/>
        <v>3</v>
      </c>
    </row>
    <row r="12" spans="1:12" x14ac:dyDescent="0.2">
      <c r="A12" s="18" t="s">
        <v>29</v>
      </c>
      <c r="B12" s="8">
        <f>Technical!B12</f>
        <v>14</v>
      </c>
      <c r="C12" s="8">
        <f>Technical!C12</f>
        <v>35</v>
      </c>
      <c r="D12" s="8">
        <f>Technical!D12</f>
        <v>50</v>
      </c>
      <c r="E12" s="8">
        <f>Technical!E12</f>
        <v>40</v>
      </c>
      <c r="F12" s="8">
        <f>Technical!F12</f>
        <v>45</v>
      </c>
      <c r="G12" s="8">
        <f>Technical!G12</f>
        <v>40</v>
      </c>
      <c r="H12" s="8">
        <f>Technical!H12</f>
        <v>44</v>
      </c>
      <c r="I12" s="8">
        <f t="shared" si="2"/>
        <v>38.285714285714285</v>
      </c>
      <c r="J12" s="12">
        <f>'Non-Technical'!C12</f>
        <v>25.6</v>
      </c>
      <c r="K12" s="8">
        <f t="shared" si="3"/>
        <v>63.885714285714286</v>
      </c>
      <c r="L12" s="9">
        <f t="shared" si="1"/>
        <v>4</v>
      </c>
    </row>
    <row r="13" spans="1:12" x14ac:dyDescent="0.2">
      <c r="A13" s="18" t="s">
        <v>30</v>
      </c>
      <c r="B13" s="8">
        <f>Technical!B13</f>
        <v>24</v>
      </c>
      <c r="C13" s="8">
        <f>Technical!C13</f>
        <v>32</v>
      </c>
      <c r="D13" s="8">
        <f>Technical!D13</f>
        <v>44</v>
      </c>
      <c r="E13" s="8">
        <f>Technical!E13</f>
        <v>24</v>
      </c>
      <c r="F13" s="8">
        <f>Technical!F13</f>
        <v>39</v>
      </c>
      <c r="G13" s="8">
        <f>Technical!G13</f>
        <v>42</v>
      </c>
      <c r="H13" s="8">
        <f>Technical!H13</f>
        <v>37</v>
      </c>
      <c r="I13" s="8">
        <f t="shared" si="2"/>
        <v>34.571428571428569</v>
      </c>
      <c r="J13" s="12">
        <f>'Non-Technical'!C13</f>
        <v>24.8</v>
      </c>
      <c r="K13" s="8">
        <f t="shared" si="3"/>
        <v>59.371428571428567</v>
      </c>
      <c r="L13" s="9">
        <f t="shared" si="1"/>
        <v>5</v>
      </c>
    </row>
    <row r="14" spans="1:12" x14ac:dyDescent="0.2">
      <c r="A14" s="18" t="s">
        <v>31</v>
      </c>
      <c r="B14" s="8">
        <f>Technical!B14</f>
        <v>60</v>
      </c>
      <c r="C14" s="8">
        <f>Technical!C14</f>
        <v>49</v>
      </c>
      <c r="D14" s="8">
        <f>Technical!D14</f>
        <v>56</v>
      </c>
      <c r="E14" s="8">
        <f>Technical!E14</f>
        <v>34</v>
      </c>
      <c r="F14" s="8">
        <f>Technical!F14</f>
        <v>49</v>
      </c>
      <c r="G14" s="8">
        <f>Technical!G14</f>
        <v>51.5</v>
      </c>
      <c r="H14" s="8">
        <f>Technical!H14</f>
        <v>47</v>
      </c>
      <c r="I14" s="8">
        <f t="shared" si="2"/>
        <v>49.5</v>
      </c>
      <c r="J14" s="12">
        <f>'Non-Technical'!C14</f>
        <v>27.2</v>
      </c>
      <c r="K14" s="8">
        <f t="shared" si="3"/>
        <v>76.7</v>
      </c>
      <c r="L14" s="9">
        <f t="shared" si="1"/>
        <v>1</v>
      </c>
    </row>
    <row r="15" spans="1:12" x14ac:dyDescent="0.2">
      <c r="A15" s="18" t="s">
        <v>32</v>
      </c>
      <c r="B15" s="8">
        <f>Technical!B15</f>
        <v>38</v>
      </c>
      <c r="C15" s="8">
        <f>Technical!C15</f>
        <v>38</v>
      </c>
      <c r="D15" s="8">
        <f>Technical!D15</f>
        <v>50</v>
      </c>
      <c r="E15" s="8">
        <f>Technical!E15</f>
        <v>30</v>
      </c>
      <c r="F15" s="8">
        <f>Technical!F15</f>
        <v>54</v>
      </c>
      <c r="G15" s="8">
        <f>Technical!G15</f>
        <v>55</v>
      </c>
      <c r="H15" s="8">
        <f>Technical!H15</f>
        <v>50</v>
      </c>
      <c r="I15" s="8">
        <f t="shared" si="2"/>
        <v>45</v>
      </c>
      <c r="J15" s="12">
        <f>'Non-Technical'!C15</f>
        <v>27.2</v>
      </c>
      <c r="K15" s="8">
        <f t="shared" si="3"/>
        <v>72.2</v>
      </c>
      <c r="L15" s="9">
        <f t="shared" si="1"/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4"/>
  <sheetViews>
    <sheetView topLeftCell="A19" workbookViewId="0">
      <selection activeCell="L6" sqref="L6"/>
    </sheetView>
  </sheetViews>
  <sheetFormatPr defaultColWidth="8.85546875" defaultRowHeight="20.25" x14ac:dyDescent="0.3"/>
  <cols>
    <col min="1" max="1" width="2" style="29" customWidth="1"/>
    <col min="2" max="2" width="46.85546875" style="29" customWidth="1"/>
    <col min="3" max="3" width="12" style="29" customWidth="1"/>
    <col min="4" max="5" width="10.7109375" style="29" customWidth="1"/>
    <col min="6" max="6" width="12.140625" style="50" customWidth="1"/>
    <col min="7" max="8" width="10.42578125" style="29" customWidth="1"/>
    <col min="9" max="9" width="11.42578125" style="29" customWidth="1"/>
    <col min="10" max="11" width="9" style="29" customWidth="1"/>
    <col min="12" max="12" width="11.42578125" style="29" customWidth="1"/>
    <col min="13" max="14" width="10" style="29" customWidth="1"/>
    <col min="15" max="15" width="10.85546875" style="29" bestFit="1" customWidth="1"/>
    <col min="16" max="17" width="8.85546875" style="29"/>
    <col min="18" max="18" width="10.85546875" style="29" bestFit="1" customWidth="1"/>
    <col min="19" max="16384" width="8.85546875" style="29"/>
  </cols>
  <sheetData>
    <row r="1" spans="2:16" x14ac:dyDescent="0.3">
      <c r="B1" s="26"/>
      <c r="C1" s="22" t="s">
        <v>34</v>
      </c>
      <c r="D1" s="22"/>
      <c r="E1" s="27"/>
      <c r="F1" s="28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2:16" ht="15.75" customHeight="1" x14ac:dyDescent="0.3">
      <c r="B2" s="26" t="str">
        <f>[7]Cover!A6</f>
        <v>RFP -</v>
      </c>
      <c r="C2" s="30" t="str">
        <f>[7]Cover!F6</f>
        <v>17097 Digital Marketing Reputation Campaign</v>
      </c>
      <c r="D2" s="27"/>
      <c r="E2" s="27"/>
      <c r="F2" s="28"/>
      <c r="G2" s="27"/>
    </row>
    <row r="3" spans="2:16" ht="15" customHeight="1" x14ac:dyDescent="0.2">
      <c r="B3" s="26" t="s">
        <v>35</v>
      </c>
      <c r="C3" s="31"/>
      <c r="D3" s="31"/>
      <c r="E3" s="31"/>
      <c r="F3" s="31"/>
    </row>
    <row r="4" spans="2:16" ht="15" customHeight="1" x14ac:dyDescent="0.2">
      <c r="B4" s="26"/>
      <c r="F4" s="29"/>
    </row>
    <row r="5" spans="2:16" ht="21" thickBot="1" x14ac:dyDescent="0.35">
      <c r="B5" s="26"/>
      <c r="C5" s="32" t="s">
        <v>36</v>
      </c>
      <c r="D5" s="32"/>
      <c r="E5" s="32"/>
      <c r="F5" s="32" t="s">
        <v>19</v>
      </c>
      <c r="G5" s="32"/>
      <c r="H5" s="32"/>
      <c r="I5" s="32" t="s">
        <v>20</v>
      </c>
      <c r="J5" s="32"/>
      <c r="K5" s="32"/>
      <c r="L5" s="33" t="s">
        <v>21</v>
      </c>
    </row>
    <row r="6" spans="2:16" ht="143.25" customHeight="1" x14ac:dyDescent="0.3">
      <c r="B6" s="26" t="str">
        <f>'[7]RFP Submittal'!A2</f>
        <v>RFP -</v>
      </c>
      <c r="C6" s="34" t="s">
        <v>37</v>
      </c>
      <c r="D6" s="35"/>
      <c r="E6" s="36"/>
      <c r="F6" s="37" t="s">
        <v>52</v>
      </c>
      <c r="G6" s="38"/>
      <c r="H6" s="39"/>
      <c r="I6" s="34" t="s">
        <v>38</v>
      </c>
      <c r="J6" s="35"/>
      <c r="K6" s="36"/>
      <c r="L6" s="33"/>
    </row>
    <row r="7" spans="2:16" x14ac:dyDescent="0.3">
      <c r="B7" s="26" t="str">
        <f>'[7]RFP Submittal'!A3</f>
        <v>Company/Vendor Name</v>
      </c>
      <c r="C7" s="40" t="s">
        <v>39</v>
      </c>
      <c r="D7" s="41" t="s">
        <v>40</v>
      </c>
      <c r="E7" s="42" t="s">
        <v>41</v>
      </c>
      <c r="F7" s="40" t="s">
        <v>39</v>
      </c>
      <c r="G7" s="41" t="s">
        <v>40</v>
      </c>
      <c r="H7" s="42" t="s">
        <v>41</v>
      </c>
      <c r="I7" s="40" t="s">
        <v>39</v>
      </c>
      <c r="J7" s="41" t="s">
        <v>40</v>
      </c>
      <c r="K7" s="42" t="s">
        <v>41</v>
      </c>
      <c r="L7" s="33"/>
    </row>
    <row r="8" spans="2:16" x14ac:dyDescent="0.3">
      <c r="B8" s="26" t="str">
        <f>'[7]RFP Submittal'!A4</f>
        <v>1797 Creative</v>
      </c>
      <c r="C8" s="43"/>
      <c r="D8" s="44">
        <v>10</v>
      </c>
      <c r="E8" s="45">
        <f>(C8*D8)</f>
        <v>0</v>
      </c>
      <c r="F8" s="43"/>
      <c r="G8" s="44">
        <v>8</v>
      </c>
      <c r="H8" s="45">
        <f>(F8*G8)</f>
        <v>0</v>
      </c>
      <c r="I8" s="43"/>
      <c r="J8" s="44">
        <v>2</v>
      </c>
      <c r="K8" s="45">
        <f>(I8*J8)</f>
        <v>0</v>
      </c>
      <c r="L8" s="33">
        <f>E8+H8+K8</f>
        <v>0</v>
      </c>
    </row>
    <row r="9" spans="2:16" x14ac:dyDescent="0.3">
      <c r="B9" s="26" t="str">
        <f>'[7]RFP Submittal'!A5</f>
        <v>Connect the Dots</v>
      </c>
      <c r="C9" s="43"/>
      <c r="D9" s="44">
        <v>10</v>
      </c>
      <c r="E9" s="45">
        <f t="shared" ref="E9:E18" si="0">(C9*D9)</f>
        <v>0</v>
      </c>
      <c r="F9" s="43"/>
      <c r="G9" s="44">
        <v>8</v>
      </c>
      <c r="H9" s="45">
        <f t="shared" ref="H9:H18" si="1">(F9*G9)</f>
        <v>0</v>
      </c>
      <c r="I9" s="43"/>
      <c r="J9" s="44">
        <v>2</v>
      </c>
      <c r="K9" s="45">
        <f t="shared" ref="K9:K18" si="2">(I9*J9)</f>
        <v>0</v>
      </c>
      <c r="L9" s="33">
        <f t="shared" ref="L9:L18" si="3">E9+H9+K9</f>
        <v>0</v>
      </c>
    </row>
    <row r="10" spans="2:16" x14ac:dyDescent="0.3">
      <c r="B10" s="26" t="str">
        <f>'[7]RFP Submittal'!A6</f>
        <v>Info USA Marketing</v>
      </c>
      <c r="C10" s="43"/>
      <c r="D10" s="44">
        <v>10</v>
      </c>
      <c r="E10" s="45">
        <f t="shared" si="0"/>
        <v>0</v>
      </c>
      <c r="F10" s="43"/>
      <c r="G10" s="44">
        <v>8</v>
      </c>
      <c r="H10" s="45">
        <f t="shared" si="1"/>
        <v>0</v>
      </c>
      <c r="I10" s="43"/>
      <c r="J10" s="44">
        <v>2</v>
      </c>
      <c r="K10" s="45">
        <f t="shared" si="2"/>
        <v>0</v>
      </c>
      <c r="L10" s="33">
        <f t="shared" si="3"/>
        <v>0</v>
      </c>
    </row>
    <row r="11" spans="2:16" x14ac:dyDescent="0.3">
      <c r="B11" s="26" t="str">
        <f>'[7]RFP Submittal'!A7</f>
        <v>JO Creative Public Relations</v>
      </c>
      <c r="C11" s="43"/>
      <c r="D11" s="44">
        <v>10</v>
      </c>
      <c r="E11" s="45">
        <f t="shared" si="0"/>
        <v>0</v>
      </c>
      <c r="F11" s="43"/>
      <c r="G11" s="44">
        <v>8</v>
      </c>
      <c r="H11" s="45">
        <f t="shared" si="1"/>
        <v>0</v>
      </c>
      <c r="I11" s="43"/>
      <c r="J11" s="44">
        <v>2</v>
      </c>
      <c r="K11" s="45">
        <f t="shared" si="2"/>
        <v>0</v>
      </c>
      <c r="L11" s="33">
        <f t="shared" si="3"/>
        <v>0</v>
      </c>
    </row>
    <row r="12" spans="2:16" x14ac:dyDescent="0.3">
      <c r="B12" s="26" t="str">
        <f>'[7]RFP Submittal'!A8</f>
        <v>KHOU 11 Marketing Solutions</v>
      </c>
      <c r="C12" s="43"/>
      <c r="D12" s="44">
        <v>10</v>
      </c>
      <c r="E12" s="45">
        <f t="shared" si="0"/>
        <v>0</v>
      </c>
      <c r="F12" s="43"/>
      <c r="G12" s="44">
        <v>8</v>
      </c>
      <c r="H12" s="45">
        <f t="shared" si="1"/>
        <v>0</v>
      </c>
      <c r="I12" s="43"/>
      <c r="J12" s="44">
        <v>2</v>
      </c>
      <c r="K12" s="45">
        <f t="shared" si="2"/>
        <v>0</v>
      </c>
      <c r="L12" s="33">
        <f t="shared" si="3"/>
        <v>0</v>
      </c>
    </row>
    <row r="13" spans="2:16" x14ac:dyDescent="0.3">
      <c r="B13" s="26" t="str">
        <f>'[7]RFP Submittal'!A9</f>
        <v>Mission Media, LLC</v>
      </c>
      <c r="C13" s="43"/>
      <c r="D13" s="44">
        <v>10</v>
      </c>
      <c r="E13" s="45">
        <f t="shared" si="0"/>
        <v>0</v>
      </c>
      <c r="F13" s="43"/>
      <c r="G13" s="44">
        <v>8</v>
      </c>
      <c r="H13" s="45">
        <f t="shared" si="1"/>
        <v>0</v>
      </c>
      <c r="I13" s="43"/>
      <c r="J13" s="44">
        <v>2</v>
      </c>
      <c r="K13" s="45">
        <f t="shared" si="2"/>
        <v>0</v>
      </c>
      <c r="L13" s="33">
        <f t="shared" si="3"/>
        <v>0</v>
      </c>
    </row>
    <row r="14" spans="2:16" x14ac:dyDescent="0.3">
      <c r="B14" s="26" t="str">
        <f>'[7]RFP Submittal'!A10</f>
        <v>Oak Interactive, LLC</v>
      </c>
      <c r="C14" s="43"/>
      <c r="D14" s="44">
        <v>10</v>
      </c>
      <c r="E14" s="45">
        <f t="shared" si="0"/>
        <v>0</v>
      </c>
      <c r="F14" s="43"/>
      <c r="G14" s="44">
        <v>8</v>
      </c>
      <c r="H14" s="45">
        <f t="shared" si="1"/>
        <v>0</v>
      </c>
      <c r="I14" s="43"/>
      <c r="J14" s="44">
        <v>2</v>
      </c>
      <c r="K14" s="45">
        <f t="shared" si="2"/>
        <v>0</v>
      </c>
      <c r="L14" s="33">
        <f t="shared" si="3"/>
        <v>0</v>
      </c>
    </row>
    <row r="15" spans="2:16" x14ac:dyDescent="0.3">
      <c r="B15" s="46" t="str">
        <f>'[7]RFP Submittal'!A11</f>
        <v>Oracle Media Group LLC DBA High 5 Media Partners</v>
      </c>
      <c r="C15" s="47"/>
      <c r="D15" s="44">
        <v>10</v>
      </c>
      <c r="E15" s="45">
        <f t="shared" si="0"/>
        <v>0</v>
      </c>
      <c r="F15" s="43"/>
      <c r="G15" s="44">
        <v>8</v>
      </c>
      <c r="H15" s="45">
        <f t="shared" si="1"/>
        <v>0</v>
      </c>
      <c r="I15" s="43"/>
      <c r="J15" s="44">
        <v>2</v>
      </c>
      <c r="K15" s="45">
        <f t="shared" si="2"/>
        <v>0</v>
      </c>
      <c r="L15" s="33">
        <f t="shared" si="3"/>
        <v>0</v>
      </c>
    </row>
    <row r="16" spans="2:16" x14ac:dyDescent="0.3">
      <c r="B16" s="26" t="str">
        <f>'[7]RFP Submittal'!A12</f>
        <v>Orange 142</v>
      </c>
      <c r="C16" s="43"/>
      <c r="D16" s="44">
        <v>10</v>
      </c>
      <c r="E16" s="45">
        <f t="shared" si="0"/>
        <v>0</v>
      </c>
      <c r="F16" s="43"/>
      <c r="G16" s="44">
        <v>8</v>
      </c>
      <c r="H16" s="45">
        <f t="shared" si="1"/>
        <v>0</v>
      </c>
      <c r="I16" s="43"/>
      <c r="J16" s="44">
        <v>2</v>
      </c>
      <c r="K16" s="45">
        <f t="shared" si="2"/>
        <v>0</v>
      </c>
      <c r="L16" s="33">
        <f t="shared" si="3"/>
        <v>0</v>
      </c>
    </row>
    <row r="17" spans="2:12" x14ac:dyDescent="0.3">
      <c r="B17" s="26" t="str">
        <f>'[7]RFP Submittal'!A13</f>
        <v>Public Blueprint</v>
      </c>
      <c r="C17" s="43"/>
      <c r="D17" s="44">
        <v>10</v>
      </c>
      <c r="E17" s="45">
        <f t="shared" si="0"/>
        <v>0</v>
      </c>
      <c r="F17" s="43"/>
      <c r="G17" s="44">
        <v>8</v>
      </c>
      <c r="H17" s="45">
        <f t="shared" si="1"/>
        <v>0</v>
      </c>
      <c r="I17" s="43"/>
      <c r="J17" s="44">
        <v>2</v>
      </c>
      <c r="K17" s="45">
        <f t="shared" si="2"/>
        <v>0</v>
      </c>
      <c r="L17" s="33">
        <f t="shared" si="3"/>
        <v>0</v>
      </c>
    </row>
    <row r="18" spans="2:12" x14ac:dyDescent="0.3">
      <c r="B18" s="26" t="str">
        <f>'[7]RFP Submittal'!A14</f>
        <v>Hive Collective Group DBA Studio Brand Collective</v>
      </c>
      <c r="C18" s="43"/>
      <c r="D18" s="44">
        <v>10</v>
      </c>
      <c r="E18" s="45">
        <f t="shared" si="0"/>
        <v>0</v>
      </c>
      <c r="F18" s="43"/>
      <c r="G18" s="44">
        <v>8</v>
      </c>
      <c r="H18" s="45">
        <f t="shared" si="1"/>
        <v>0</v>
      </c>
      <c r="I18" s="43"/>
      <c r="J18" s="44">
        <v>2</v>
      </c>
      <c r="K18" s="45">
        <f t="shared" si="2"/>
        <v>0</v>
      </c>
      <c r="L18" s="33">
        <f t="shared" si="3"/>
        <v>0</v>
      </c>
    </row>
    <row r="19" spans="2:12" ht="12.75" x14ac:dyDescent="0.2">
      <c r="B19" s="48"/>
      <c r="C19" s="48"/>
      <c r="D19" s="48"/>
      <c r="E19" s="48"/>
      <c r="F19" s="29"/>
    </row>
    <row r="20" spans="2:12" ht="51" x14ac:dyDescent="0.2">
      <c r="B20" s="49" t="s">
        <v>42</v>
      </c>
      <c r="C20" s="49"/>
      <c r="D20" s="49"/>
      <c r="E20" s="49"/>
      <c r="F20" s="29"/>
    </row>
    <row r="21" spans="2:12" ht="12.75" x14ac:dyDescent="0.2">
      <c r="B21" s="49"/>
      <c r="C21" s="49"/>
      <c r="D21" s="49"/>
      <c r="E21" s="49"/>
      <c r="F21" s="29"/>
    </row>
    <row r="22" spans="2:12" x14ac:dyDescent="0.3">
      <c r="B22" s="49"/>
      <c r="C22" s="49"/>
      <c r="D22" s="49"/>
      <c r="E22" s="49"/>
    </row>
    <row r="23" spans="2:12" ht="21" thickBot="1" x14ac:dyDescent="0.35">
      <c r="B23" s="51"/>
      <c r="C23" s="51"/>
      <c r="D23" s="51"/>
      <c r="E23" s="51"/>
      <c r="J23" s="52"/>
    </row>
    <row r="24" spans="2:12" ht="21" thickTop="1" x14ac:dyDescent="0.3">
      <c r="B24" s="53" t="s">
        <v>43</v>
      </c>
      <c r="C24" s="54"/>
      <c r="D24" s="54"/>
      <c r="E24" s="55"/>
      <c r="J24" s="52"/>
    </row>
    <row r="25" spans="2:12" ht="25.5" x14ac:dyDescent="0.3">
      <c r="B25" s="56" t="s">
        <v>44</v>
      </c>
      <c r="C25" s="57"/>
      <c r="D25" s="57"/>
      <c r="E25" s="58"/>
      <c r="J25" s="52"/>
    </row>
    <row r="26" spans="2:12" x14ac:dyDescent="0.3">
      <c r="B26" s="59" t="s">
        <v>45</v>
      </c>
      <c r="C26" s="60"/>
      <c r="D26" s="60"/>
      <c r="E26" s="61"/>
      <c r="J26" s="52"/>
    </row>
    <row r="27" spans="2:12" x14ac:dyDescent="0.3">
      <c r="B27" s="59" t="s">
        <v>46</v>
      </c>
      <c r="C27" s="60"/>
      <c r="D27" s="60"/>
      <c r="E27" s="61"/>
      <c r="J27" s="52"/>
    </row>
    <row r="28" spans="2:12" x14ac:dyDescent="0.3">
      <c r="B28" s="59" t="s">
        <v>47</v>
      </c>
      <c r="C28" s="60"/>
      <c r="D28" s="60"/>
      <c r="E28" s="61"/>
      <c r="J28" s="52"/>
    </row>
    <row r="29" spans="2:12" x14ac:dyDescent="0.3">
      <c r="B29" s="59" t="s">
        <v>48</v>
      </c>
      <c r="C29" s="60"/>
      <c r="D29" s="60"/>
      <c r="E29" s="61"/>
      <c r="J29" s="52"/>
    </row>
    <row r="30" spans="2:12" ht="21" thickBot="1" x14ac:dyDescent="0.35">
      <c r="B30" s="62" t="s">
        <v>49</v>
      </c>
      <c r="C30" s="63"/>
      <c r="D30" s="63"/>
      <c r="E30" s="64"/>
      <c r="J30" s="52"/>
    </row>
    <row r="31" spans="2:12" ht="21" thickTop="1" x14ac:dyDescent="0.3"/>
    <row r="33" spans="2:2" x14ac:dyDescent="0.3">
      <c r="B33" s="48" t="s">
        <v>50</v>
      </c>
    </row>
    <row r="34" spans="2:2" x14ac:dyDescent="0.3">
      <c r="B34" s="48" t="s">
        <v>51</v>
      </c>
    </row>
  </sheetData>
  <mergeCells count="6">
    <mergeCell ref="C5:E5"/>
    <mergeCell ref="F5:H5"/>
    <mergeCell ref="I5:K5"/>
    <mergeCell ref="C6:E6"/>
    <mergeCell ref="F6:H6"/>
    <mergeCell ref="I6:K6"/>
  </mergeCells>
  <dataValidations count="1">
    <dataValidation type="decimal" allowBlank="1" showInputMessage="1" showErrorMessage="1" sqref="C8:C18 F8:F18 I8:I18">
      <formula1>0</formula1>
      <formula2>5</formula2>
    </dataValidation>
  </dataValidation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I11" sqref="I11"/>
    </sheetView>
  </sheetViews>
  <sheetFormatPr defaultRowHeight="12.75" x14ac:dyDescent="0.2"/>
  <cols>
    <col min="1" max="1" width="42.28515625" bestFit="1" customWidth="1"/>
  </cols>
  <sheetData>
    <row r="1" spans="1:6" ht="15.75" x14ac:dyDescent="0.25">
      <c r="A1" s="15" t="s">
        <v>0</v>
      </c>
      <c r="B1" s="23" t="str">
        <f>[2]Cover!F6</f>
        <v>17097 Digital Marketing Reputation Campaign</v>
      </c>
      <c r="C1" s="23"/>
      <c r="D1" s="23"/>
      <c r="E1" s="23"/>
      <c r="F1" s="23"/>
    </row>
    <row r="2" spans="1:6" ht="15.75" x14ac:dyDescent="0.25">
      <c r="A2" s="15"/>
      <c r="B2" s="13"/>
      <c r="C2" s="13"/>
      <c r="D2" s="13"/>
      <c r="E2" s="14"/>
      <c r="F2" s="13"/>
    </row>
    <row r="3" spans="1:6" ht="18.75" x14ac:dyDescent="0.3">
      <c r="A3" s="19" t="s">
        <v>17</v>
      </c>
      <c r="B3" s="17" t="s">
        <v>18</v>
      </c>
      <c r="C3" s="17" t="s">
        <v>19</v>
      </c>
      <c r="D3" s="17" t="s">
        <v>20</v>
      </c>
      <c r="E3" s="20" t="s">
        <v>21</v>
      </c>
      <c r="F3" s="13"/>
    </row>
    <row r="4" spans="1:6" ht="18" x14ac:dyDescent="0.25">
      <c r="A4" s="18" t="str">
        <f>'[2]RFP Submittal'!A4</f>
        <v>1797 Creative</v>
      </c>
      <c r="B4" s="16">
        <f>[2]Evaluation!E8</f>
        <v>28</v>
      </c>
      <c r="C4" s="16">
        <f>[2]Evaluation!H8</f>
        <v>0</v>
      </c>
      <c r="D4" s="16">
        <f>[2]Evaluation!K8</f>
        <v>0</v>
      </c>
      <c r="E4" s="21">
        <f>SUM(B4:D4)</f>
        <v>28</v>
      </c>
      <c r="F4" s="13"/>
    </row>
    <row r="5" spans="1:6" ht="18" x14ac:dyDescent="0.25">
      <c r="A5" s="18" t="str">
        <f>'[2]RFP Submittal'!A5</f>
        <v>Connect the Dots</v>
      </c>
      <c r="B5" s="16">
        <f>[2]Evaluation!E9</f>
        <v>34</v>
      </c>
      <c r="C5" s="16">
        <f>[2]Evaluation!H9</f>
        <v>0</v>
      </c>
      <c r="D5" s="16">
        <f>[2]Evaluation!K9</f>
        <v>4</v>
      </c>
      <c r="E5" s="21">
        <f t="shared" ref="E5:E14" si="0">SUM(B5:D5)</f>
        <v>38</v>
      </c>
      <c r="F5" s="13"/>
    </row>
    <row r="6" spans="1:6" ht="18" x14ac:dyDescent="0.25">
      <c r="A6" s="18" t="str">
        <f>'[2]RFP Submittal'!A6</f>
        <v>Info USA Marketing</v>
      </c>
      <c r="B6" s="16">
        <f>[2]Evaluation!E10</f>
        <v>32</v>
      </c>
      <c r="C6" s="16">
        <f>[2]Evaluation!H10</f>
        <v>0</v>
      </c>
      <c r="D6" s="16">
        <f>[2]Evaluation!K10</f>
        <v>2</v>
      </c>
      <c r="E6" s="21">
        <f t="shared" si="0"/>
        <v>34</v>
      </c>
      <c r="F6" s="13"/>
    </row>
    <row r="7" spans="1:6" ht="18" x14ac:dyDescent="0.25">
      <c r="A7" s="18" t="str">
        <f>'[2]RFP Submittal'!A7</f>
        <v>JO Creative Public Relations</v>
      </c>
      <c r="B7" s="16">
        <f>[2]Evaluation!E11</f>
        <v>30</v>
      </c>
      <c r="C7" s="16">
        <f>[2]Evaluation!H11</f>
        <v>0</v>
      </c>
      <c r="D7" s="16">
        <f>[2]Evaluation!K11</f>
        <v>4</v>
      </c>
      <c r="E7" s="21">
        <f t="shared" si="0"/>
        <v>34</v>
      </c>
      <c r="F7" s="13"/>
    </row>
    <row r="8" spans="1:6" ht="18" x14ac:dyDescent="0.25">
      <c r="A8" s="18" t="str">
        <f>'[2]RFP Submittal'!A8</f>
        <v>KHOU 11 Marketing Solutions</v>
      </c>
      <c r="B8" s="16">
        <f>[2]Evaluation!E12</f>
        <v>30</v>
      </c>
      <c r="C8" s="16">
        <f>[2]Evaluation!H12</f>
        <v>0</v>
      </c>
      <c r="D8" s="16">
        <f>[2]Evaluation!K12</f>
        <v>2</v>
      </c>
      <c r="E8" s="21">
        <f t="shared" si="0"/>
        <v>32</v>
      </c>
      <c r="F8" s="13"/>
    </row>
    <row r="9" spans="1:6" ht="18" x14ac:dyDescent="0.25">
      <c r="A9" s="18" t="str">
        <f>'[2]RFP Submittal'!A9</f>
        <v>Mission Media, LLC</v>
      </c>
      <c r="B9" s="16">
        <f>[2]Evaluation!E13</f>
        <v>26</v>
      </c>
      <c r="C9" s="16">
        <f>[2]Evaluation!H13</f>
        <v>0</v>
      </c>
      <c r="D9" s="16">
        <f>[2]Evaluation!K13</f>
        <v>2</v>
      </c>
      <c r="E9" s="21">
        <f t="shared" si="0"/>
        <v>28</v>
      </c>
      <c r="F9" s="13"/>
    </row>
    <row r="10" spans="1:6" ht="18" x14ac:dyDescent="0.25">
      <c r="A10" s="18" t="str">
        <f>'[2]RFP Submittal'!A10</f>
        <v>Oak Interactive, LLC</v>
      </c>
      <c r="B10" s="16">
        <f>[2]Evaluation!E14</f>
        <v>38</v>
      </c>
      <c r="C10" s="16">
        <f>[2]Evaluation!H14</f>
        <v>0</v>
      </c>
      <c r="D10" s="16">
        <f>[2]Evaluation!K14</f>
        <v>4</v>
      </c>
      <c r="E10" s="21">
        <f t="shared" si="0"/>
        <v>42</v>
      </c>
      <c r="F10" s="13"/>
    </row>
    <row r="11" spans="1:6" ht="18" x14ac:dyDescent="0.25">
      <c r="A11" s="18" t="str">
        <f>'[2]RFP Submittal'!A11</f>
        <v>Oracle Media Group LLC DBA High 5 Media Partners</v>
      </c>
      <c r="B11" s="16">
        <f>[2]Evaluation!E15</f>
        <v>31</v>
      </c>
      <c r="C11" s="16">
        <f>[2]Evaluation!H15</f>
        <v>0</v>
      </c>
      <c r="D11" s="16">
        <f>[2]Evaluation!K15</f>
        <v>4</v>
      </c>
      <c r="E11" s="21">
        <f t="shared" si="0"/>
        <v>35</v>
      </c>
      <c r="F11" s="13"/>
    </row>
    <row r="12" spans="1:6" ht="18" x14ac:dyDescent="0.25">
      <c r="A12" s="18" t="str">
        <f>'[2]RFP Submittal'!A12</f>
        <v>Orange 142</v>
      </c>
      <c r="B12" s="16">
        <f>[2]Evaluation!E16</f>
        <v>32</v>
      </c>
      <c r="C12" s="16">
        <f>[2]Evaluation!H16</f>
        <v>0</v>
      </c>
      <c r="D12" s="16">
        <f>[2]Evaluation!K16</f>
        <v>0</v>
      </c>
      <c r="E12" s="21">
        <f t="shared" si="0"/>
        <v>32</v>
      </c>
      <c r="F12" s="13"/>
    </row>
    <row r="13" spans="1:6" ht="18" x14ac:dyDescent="0.25">
      <c r="A13" s="18" t="str">
        <f>'[2]RFP Submittal'!A13</f>
        <v>Public Blueprint</v>
      </c>
      <c r="B13" s="16">
        <f>[2]Evaluation!E17</f>
        <v>40</v>
      </c>
      <c r="C13" s="16">
        <f>[2]Evaluation!H17</f>
        <v>0</v>
      </c>
      <c r="D13" s="16">
        <f>[2]Evaluation!K17</f>
        <v>9</v>
      </c>
      <c r="E13" s="21">
        <f t="shared" si="0"/>
        <v>49</v>
      </c>
      <c r="F13" s="13"/>
    </row>
    <row r="14" spans="1:6" ht="18" x14ac:dyDescent="0.25">
      <c r="A14" s="18" t="str">
        <f>'[2]RFP Submittal'!A14</f>
        <v>Hive Collective Group DBA Studio Brand Collective</v>
      </c>
      <c r="B14" s="16">
        <f>[2]Evaluation!E18</f>
        <v>36</v>
      </c>
      <c r="C14" s="16">
        <f>[2]Evaluation!H18</f>
        <v>0</v>
      </c>
      <c r="D14" s="16">
        <f>[2]Evaluation!K18</f>
        <v>2</v>
      </c>
      <c r="E14" s="21">
        <f t="shared" si="0"/>
        <v>38</v>
      </c>
      <c r="F14" s="13"/>
    </row>
  </sheetData>
  <mergeCells count="1">
    <mergeCell ref="B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C19" sqref="C19"/>
    </sheetView>
  </sheetViews>
  <sheetFormatPr defaultRowHeight="12.75" x14ac:dyDescent="0.2"/>
  <cols>
    <col min="1" max="1" width="42.28515625" bestFit="1" customWidth="1"/>
  </cols>
  <sheetData>
    <row r="1" spans="1:6" ht="15.75" x14ac:dyDescent="0.25">
      <c r="A1" s="15" t="s">
        <v>0</v>
      </c>
      <c r="B1" s="23" t="str">
        <f>[3]Cover!F6</f>
        <v>17097 Digital Marketing Reputation Campaign</v>
      </c>
      <c r="C1" s="23"/>
      <c r="D1" s="23"/>
      <c r="E1" s="23"/>
      <c r="F1" s="23"/>
    </row>
    <row r="2" spans="1:6" ht="15.75" x14ac:dyDescent="0.25">
      <c r="A2" s="15"/>
      <c r="B2" s="13"/>
      <c r="C2" s="13"/>
      <c r="D2" s="13"/>
      <c r="E2" s="14"/>
      <c r="F2" s="13"/>
    </row>
    <row r="3" spans="1:6" ht="18.75" x14ac:dyDescent="0.3">
      <c r="A3" s="19" t="s">
        <v>17</v>
      </c>
      <c r="B3" s="17" t="s">
        <v>18</v>
      </c>
      <c r="C3" s="17" t="s">
        <v>19</v>
      </c>
      <c r="D3" s="17" t="s">
        <v>20</v>
      </c>
      <c r="E3" s="20" t="s">
        <v>21</v>
      </c>
      <c r="F3" s="13"/>
    </row>
    <row r="4" spans="1:6" ht="18" x14ac:dyDescent="0.25">
      <c r="A4" s="18" t="str">
        <f>'[3]RFP Submittal'!A4</f>
        <v>1797 Creative</v>
      </c>
      <c r="B4" s="16">
        <f>[3]Evaluation!E8</f>
        <v>30</v>
      </c>
      <c r="C4" s="16">
        <f>[3]Evaluation!H8</f>
        <v>0</v>
      </c>
      <c r="D4" s="16">
        <f>[3]Evaluation!K8</f>
        <v>4</v>
      </c>
      <c r="E4" s="21">
        <f>SUM(B4:D4)</f>
        <v>34</v>
      </c>
      <c r="F4" s="13"/>
    </row>
    <row r="5" spans="1:6" ht="18" x14ac:dyDescent="0.25">
      <c r="A5" s="18" t="str">
        <f>'[3]RFP Submittal'!A5</f>
        <v>Connect the Dots</v>
      </c>
      <c r="B5" s="16">
        <f>[3]Evaluation!E9</f>
        <v>50</v>
      </c>
      <c r="C5" s="16">
        <f>[3]Evaluation!H9</f>
        <v>0</v>
      </c>
      <c r="D5" s="16">
        <f>[3]Evaluation!K9</f>
        <v>10</v>
      </c>
      <c r="E5" s="21">
        <f t="shared" ref="E5:E14" si="0">SUM(B5:D5)</f>
        <v>60</v>
      </c>
      <c r="F5" s="13"/>
    </row>
    <row r="6" spans="1:6" ht="18" x14ac:dyDescent="0.25">
      <c r="A6" s="18" t="str">
        <f>'[3]RFP Submittal'!A6</f>
        <v>Info USA Marketing</v>
      </c>
      <c r="B6" s="16">
        <f>[3]Evaluation!E10</f>
        <v>20</v>
      </c>
      <c r="C6" s="16">
        <f>[3]Evaluation!H10</f>
        <v>0</v>
      </c>
      <c r="D6" s="16">
        <f>[3]Evaluation!K10</f>
        <v>2</v>
      </c>
      <c r="E6" s="21">
        <f t="shared" si="0"/>
        <v>22</v>
      </c>
      <c r="F6" s="13"/>
    </row>
    <row r="7" spans="1:6" ht="18" x14ac:dyDescent="0.25">
      <c r="A7" s="18" t="str">
        <f>'[3]RFP Submittal'!A7</f>
        <v>JO Creative Public Relations</v>
      </c>
      <c r="B7" s="16">
        <f>[3]Evaluation!E11</f>
        <v>50</v>
      </c>
      <c r="C7" s="16">
        <f>[3]Evaluation!H11</f>
        <v>0</v>
      </c>
      <c r="D7" s="16">
        <f>[3]Evaluation!K11</f>
        <v>4</v>
      </c>
      <c r="E7" s="21">
        <f t="shared" si="0"/>
        <v>54</v>
      </c>
      <c r="F7" s="13"/>
    </row>
    <row r="8" spans="1:6" ht="18" x14ac:dyDescent="0.25">
      <c r="A8" s="18" t="str">
        <f>'[3]RFP Submittal'!A8</f>
        <v>KHOU 11 Marketing Solutions</v>
      </c>
      <c r="B8" s="16">
        <f>[3]Evaluation!E12</f>
        <v>30</v>
      </c>
      <c r="C8" s="16">
        <f>[3]Evaluation!H12</f>
        <v>0</v>
      </c>
      <c r="D8" s="16">
        <f>[3]Evaluation!K12</f>
        <v>10</v>
      </c>
      <c r="E8" s="21">
        <f t="shared" si="0"/>
        <v>40</v>
      </c>
      <c r="F8" s="13"/>
    </row>
    <row r="9" spans="1:6" ht="18" x14ac:dyDescent="0.25">
      <c r="A9" s="18" t="str">
        <f>'[3]RFP Submittal'!A9</f>
        <v>Mission Media, LLC</v>
      </c>
      <c r="B9" s="16">
        <f>[3]Evaluation!E13</f>
        <v>40</v>
      </c>
      <c r="C9" s="16">
        <f>[3]Evaluation!H13</f>
        <v>0</v>
      </c>
      <c r="D9" s="16">
        <f>[3]Evaluation!K13</f>
        <v>2</v>
      </c>
      <c r="E9" s="21">
        <f t="shared" si="0"/>
        <v>42</v>
      </c>
      <c r="F9" s="13"/>
    </row>
    <row r="10" spans="1:6" ht="18" x14ac:dyDescent="0.25">
      <c r="A10" s="18" t="str">
        <f>'[3]RFP Submittal'!A10</f>
        <v>Oak Interactive, LLC</v>
      </c>
      <c r="B10" s="16">
        <f>[3]Evaluation!E14</f>
        <v>30</v>
      </c>
      <c r="C10" s="16">
        <f>[3]Evaluation!H14</f>
        <v>0</v>
      </c>
      <c r="D10" s="16">
        <f>[3]Evaluation!K14</f>
        <v>10</v>
      </c>
      <c r="E10" s="21">
        <f t="shared" si="0"/>
        <v>40</v>
      </c>
      <c r="F10" s="13"/>
    </row>
    <row r="11" spans="1:6" ht="18" x14ac:dyDescent="0.25">
      <c r="A11" s="18" t="str">
        <f>'[3]RFP Submittal'!A11</f>
        <v>Oracle Media Group LLC DBA High 5 Media Partners</v>
      </c>
      <c r="B11" s="16">
        <f>[3]Evaluation!E15</f>
        <v>40</v>
      </c>
      <c r="C11" s="16">
        <f>[3]Evaluation!H15</f>
        <v>0</v>
      </c>
      <c r="D11" s="16">
        <f>[3]Evaluation!K15</f>
        <v>10</v>
      </c>
      <c r="E11" s="21">
        <f t="shared" si="0"/>
        <v>50</v>
      </c>
      <c r="F11" s="13"/>
    </row>
    <row r="12" spans="1:6" ht="18" x14ac:dyDescent="0.25">
      <c r="A12" s="18" t="str">
        <f>'[3]RFP Submittal'!A12</f>
        <v>Orange 142</v>
      </c>
      <c r="B12" s="16">
        <f>[3]Evaluation!E16</f>
        <v>40</v>
      </c>
      <c r="C12" s="16">
        <f>[3]Evaluation!H16</f>
        <v>0</v>
      </c>
      <c r="D12" s="16">
        <f>[3]Evaluation!K16</f>
        <v>4</v>
      </c>
      <c r="E12" s="21">
        <f t="shared" si="0"/>
        <v>44</v>
      </c>
      <c r="F12" s="13"/>
    </row>
    <row r="13" spans="1:6" ht="18" x14ac:dyDescent="0.25">
      <c r="A13" s="18" t="str">
        <f>'[3]RFP Submittal'!A13</f>
        <v>Public Blueprint</v>
      </c>
      <c r="B13" s="16">
        <f>[3]Evaluation!E17</f>
        <v>50</v>
      </c>
      <c r="C13" s="16">
        <f>[3]Evaluation!H17</f>
        <v>0</v>
      </c>
      <c r="D13" s="16">
        <f>[3]Evaluation!K17</f>
        <v>6</v>
      </c>
      <c r="E13" s="21">
        <f t="shared" si="0"/>
        <v>56</v>
      </c>
      <c r="F13" s="13"/>
    </row>
    <row r="14" spans="1:6" ht="18" x14ac:dyDescent="0.25">
      <c r="A14" s="18" t="str">
        <f>'[3]RFP Submittal'!A14</f>
        <v>Hive Collective Group DBA Studio Brand Collective</v>
      </c>
      <c r="B14" s="16">
        <f>[3]Evaluation!E18</f>
        <v>40</v>
      </c>
      <c r="C14" s="16">
        <f>[3]Evaluation!H18</f>
        <v>0</v>
      </c>
      <c r="D14" s="16">
        <f>[3]Evaluation!K18</f>
        <v>10</v>
      </c>
      <c r="E14" s="21">
        <f t="shared" si="0"/>
        <v>50</v>
      </c>
      <c r="F14" s="13"/>
    </row>
  </sheetData>
  <mergeCells count="1"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J13" sqref="J13"/>
    </sheetView>
  </sheetViews>
  <sheetFormatPr defaultRowHeight="12.75" x14ac:dyDescent="0.2"/>
  <cols>
    <col min="1" max="1" width="42.28515625" bestFit="1" customWidth="1"/>
  </cols>
  <sheetData>
    <row r="1" spans="1:6" ht="15.75" x14ac:dyDescent="0.25">
      <c r="A1" s="15" t="s">
        <v>0</v>
      </c>
      <c r="B1" s="23" t="str">
        <f>[4]Cover!F6</f>
        <v>17097 Digital Marketing Reputation Campaign</v>
      </c>
      <c r="C1" s="23"/>
      <c r="D1" s="23"/>
      <c r="E1" s="23"/>
      <c r="F1" s="23"/>
    </row>
    <row r="2" spans="1:6" ht="15.75" x14ac:dyDescent="0.25">
      <c r="A2" s="15"/>
      <c r="B2" s="13"/>
      <c r="C2" s="13"/>
      <c r="D2" s="13"/>
      <c r="E2" s="14"/>
      <c r="F2" s="13"/>
    </row>
    <row r="3" spans="1:6" ht="18.75" x14ac:dyDescent="0.3">
      <c r="A3" s="19" t="s">
        <v>17</v>
      </c>
      <c r="B3" s="17" t="s">
        <v>18</v>
      </c>
      <c r="C3" s="17" t="s">
        <v>19</v>
      </c>
      <c r="D3" s="17" t="s">
        <v>20</v>
      </c>
      <c r="E3" s="20" t="s">
        <v>21</v>
      </c>
      <c r="F3" s="13"/>
    </row>
    <row r="4" spans="1:6" ht="18" x14ac:dyDescent="0.25">
      <c r="A4" s="18" t="str">
        <f>'[4]RFP Submittal'!A4</f>
        <v>1797 Creative</v>
      </c>
      <c r="B4" s="16">
        <f>[4]Evaluation!E8</f>
        <v>20</v>
      </c>
      <c r="C4" s="16">
        <f>[4]Evaluation!H8</f>
        <v>0</v>
      </c>
      <c r="D4" s="16">
        <f>[4]Evaluation!K8</f>
        <v>6</v>
      </c>
      <c r="E4" s="21">
        <f>SUM(B4:D4)</f>
        <v>26</v>
      </c>
      <c r="F4" s="13"/>
    </row>
    <row r="5" spans="1:6" ht="18" x14ac:dyDescent="0.25">
      <c r="A5" s="18" t="str">
        <f>'[4]RFP Submittal'!A5</f>
        <v>Connect the Dots</v>
      </c>
      <c r="B5" s="16">
        <f>[4]Evaluation!E9</f>
        <v>10</v>
      </c>
      <c r="C5" s="16">
        <f>[4]Evaluation!H9</f>
        <v>0</v>
      </c>
      <c r="D5" s="16">
        <f>[4]Evaluation!K9</f>
        <v>10</v>
      </c>
      <c r="E5" s="21">
        <f t="shared" ref="E5:E14" si="0">SUM(B5:D5)</f>
        <v>20</v>
      </c>
      <c r="F5" s="13"/>
    </row>
    <row r="6" spans="1:6" ht="18" x14ac:dyDescent="0.25">
      <c r="A6" s="18" t="str">
        <f>'[4]RFP Submittal'!A6</f>
        <v>Info USA Marketing</v>
      </c>
      <c r="B6" s="16">
        <f>[4]Evaluation!E10</f>
        <v>10</v>
      </c>
      <c r="C6" s="16">
        <f>[4]Evaluation!H10</f>
        <v>0</v>
      </c>
      <c r="D6" s="16">
        <f>[4]Evaluation!K10</f>
        <v>2</v>
      </c>
      <c r="E6" s="21">
        <f t="shared" si="0"/>
        <v>12</v>
      </c>
      <c r="F6" s="13"/>
    </row>
    <row r="7" spans="1:6" ht="18" x14ac:dyDescent="0.25">
      <c r="A7" s="18" t="str">
        <f>'[4]RFP Submittal'!A7</f>
        <v>JO Creative Public Relations</v>
      </c>
      <c r="B7" s="16">
        <f>[4]Evaluation!E11</f>
        <v>40</v>
      </c>
      <c r="C7" s="16">
        <f>[4]Evaluation!H11</f>
        <v>0</v>
      </c>
      <c r="D7" s="16">
        <f>[4]Evaluation!K11</f>
        <v>4</v>
      </c>
      <c r="E7" s="21">
        <f t="shared" si="0"/>
        <v>44</v>
      </c>
      <c r="F7" s="13"/>
    </row>
    <row r="8" spans="1:6" ht="18" x14ac:dyDescent="0.25">
      <c r="A8" s="18" t="str">
        <f>'[4]RFP Submittal'!A8</f>
        <v>KHOU 11 Marketing Solutions</v>
      </c>
      <c r="B8" s="16">
        <f>[4]Evaluation!E12</f>
        <v>30</v>
      </c>
      <c r="C8" s="16">
        <f>[4]Evaluation!H12</f>
        <v>0</v>
      </c>
      <c r="D8" s="16">
        <f>[4]Evaluation!K12</f>
        <v>10</v>
      </c>
      <c r="E8" s="21">
        <f t="shared" si="0"/>
        <v>40</v>
      </c>
      <c r="F8" s="13"/>
    </row>
    <row r="9" spans="1:6" ht="18" x14ac:dyDescent="0.25">
      <c r="A9" s="18" t="str">
        <f>'[4]RFP Submittal'!A9</f>
        <v>Mission Media, LLC</v>
      </c>
      <c r="B9" s="16">
        <f>[4]Evaluation!E13</f>
        <v>40</v>
      </c>
      <c r="C9" s="16">
        <f>[4]Evaluation!H13</f>
        <v>0</v>
      </c>
      <c r="D9" s="16">
        <f>[4]Evaluation!K13</f>
        <v>10</v>
      </c>
      <c r="E9" s="21">
        <f t="shared" si="0"/>
        <v>50</v>
      </c>
      <c r="F9" s="13"/>
    </row>
    <row r="10" spans="1:6" ht="18" x14ac:dyDescent="0.25">
      <c r="A10" s="18" t="str">
        <f>'[4]RFP Submittal'!A10</f>
        <v>Oak Interactive, LLC</v>
      </c>
      <c r="B10" s="16">
        <f>[4]Evaluation!E14</f>
        <v>30</v>
      </c>
      <c r="C10" s="16">
        <f>[4]Evaluation!H14</f>
        <v>0</v>
      </c>
      <c r="D10" s="16">
        <f>[4]Evaluation!K14</f>
        <v>10</v>
      </c>
      <c r="E10" s="21">
        <f t="shared" si="0"/>
        <v>40</v>
      </c>
      <c r="F10" s="13"/>
    </row>
    <row r="11" spans="1:6" ht="18" x14ac:dyDescent="0.25">
      <c r="A11" s="18" t="str">
        <f>'[4]RFP Submittal'!A11</f>
        <v>Oracle Media Group LLC DBA High 5 Media Partners</v>
      </c>
      <c r="B11" s="16">
        <f>[4]Evaluation!E15</f>
        <v>30</v>
      </c>
      <c r="C11" s="16">
        <f>[4]Evaluation!H15</f>
        <v>0</v>
      </c>
      <c r="D11" s="16">
        <f>[4]Evaluation!K15</f>
        <v>10</v>
      </c>
      <c r="E11" s="21">
        <f t="shared" si="0"/>
        <v>40</v>
      </c>
      <c r="F11" s="13"/>
    </row>
    <row r="12" spans="1:6" ht="18" x14ac:dyDescent="0.25">
      <c r="A12" s="18" t="str">
        <f>'[4]RFP Submittal'!A12</f>
        <v>Orange 142</v>
      </c>
      <c r="B12" s="16">
        <f>[4]Evaluation!E16</f>
        <v>20</v>
      </c>
      <c r="C12" s="16">
        <f>[4]Evaluation!H16</f>
        <v>0</v>
      </c>
      <c r="D12" s="16">
        <f>[4]Evaluation!K16</f>
        <v>4</v>
      </c>
      <c r="E12" s="21">
        <f t="shared" si="0"/>
        <v>24</v>
      </c>
      <c r="F12" s="13"/>
    </row>
    <row r="13" spans="1:6" ht="18" x14ac:dyDescent="0.25">
      <c r="A13" s="18" t="str">
        <f>'[4]RFP Submittal'!A13</f>
        <v>Public Blueprint</v>
      </c>
      <c r="B13" s="16">
        <f>[4]Evaluation!E17</f>
        <v>30</v>
      </c>
      <c r="C13" s="16">
        <f>[4]Evaluation!H17</f>
        <v>0</v>
      </c>
      <c r="D13" s="16">
        <f>[4]Evaluation!K17</f>
        <v>4</v>
      </c>
      <c r="E13" s="21">
        <f t="shared" si="0"/>
        <v>34</v>
      </c>
      <c r="F13" s="13"/>
    </row>
    <row r="14" spans="1:6" ht="18" x14ac:dyDescent="0.25">
      <c r="A14" s="18" t="str">
        <f>'[4]RFP Submittal'!A14</f>
        <v>Hive Collective Group DBA Studio Brand Collective</v>
      </c>
      <c r="B14" s="16">
        <f>[4]Evaluation!E18</f>
        <v>20</v>
      </c>
      <c r="C14" s="16">
        <f>[4]Evaluation!H18</f>
        <v>0</v>
      </c>
      <c r="D14" s="16">
        <f>[4]Evaluation!K18</f>
        <v>10</v>
      </c>
      <c r="E14" s="21">
        <f t="shared" si="0"/>
        <v>30</v>
      </c>
      <c r="F14" s="13"/>
    </row>
  </sheetData>
  <mergeCells count="1">
    <mergeCell ref="B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M14" sqref="M14"/>
    </sheetView>
  </sheetViews>
  <sheetFormatPr defaultRowHeight="12.75" x14ac:dyDescent="0.2"/>
  <cols>
    <col min="1" max="1" width="42.28515625" bestFit="1" customWidth="1"/>
  </cols>
  <sheetData>
    <row r="1" spans="1:6" ht="15.75" x14ac:dyDescent="0.25">
      <c r="A1" s="15" t="s">
        <v>0</v>
      </c>
      <c r="B1" s="23" t="str">
        <f>[5]Cover!F6</f>
        <v>17097 Digital Marketing Reputation Campaign</v>
      </c>
      <c r="C1" s="23"/>
      <c r="D1" s="23"/>
      <c r="E1" s="23"/>
      <c r="F1" s="23"/>
    </row>
    <row r="2" spans="1:6" ht="15.75" x14ac:dyDescent="0.25">
      <c r="A2" s="15"/>
      <c r="B2" s="13"/>
      <c r="C2" s="13"/>
      <c r="D2" s="13"/>
      <c r="E2" s="14"/>
      <c r="F2" s="13"/>
    </row>
    <row r="3" spans="1:6" ht="18.75" x14ac:dyDescent="0.3">
      <c r="A3" s="19" t="s">
        <v>17</v>
      </c>
      <c r="B3" s="17" t="s">
        <v>18</v>
      </c>
      <c r="C3" s="17" t="s">
        <v>19</v>
      </c>
      <c r="D3" s="17" t="s">
        <v>20</v>
      </c>
      <c r="E3" s="20" t="s">
        <v>21</v>
      </c>
      <c r="F3" s="13"/>
    </row>
    <row r="4" spans="1:6" ht="18" x14ac:dyDescent="0.25">
      <c r="A4" s="18" t="str">
        <f>'[5]RFP Submittal'!A4</f>
        <v>1797 Creative</v>
      </c>
      <c r="B4" s="16">
        <f>[5]Evaluation!E8</f>
        <v>34</v>
      </c>
      <c r="C4" s="16">
        <f>[5]Evaluation!H8</f>
        <v>0</v>
      </c>
      <c r="D4" s="16">
        <f>[5]Evaluation!K8</f>
        <v>2</v>
      </c>
      <c r="E4" s="21">
        <f>SUM(B4:D4)</f>
        <v>36</v>
      </c>
      <c r="F4" s="13"/>
    </row>
    <row r="5" spans="1:6" ht="18" x14ac:dyDescent="0.25">
      <c r="A5" s="18" t="str">
        <f>'[5]RFP Submittal'!A5</f>
        <v>Connect the Dots</v>
      </c>
      <c r="B5" s="16">
        <f>[5]Evaluation!E9</f>
        <v>25</v>
      </c>
      <c r="C5" s="16">
        <f>[5]Evaluation!H9</f>
        <v>0</v>
      </c>
      <c r="D5" s="16">
        <f>[5]Evaluation!K9</f>
        <v>10</v>
      </c>
      <c r="E5" s="21">
        <f t="shared" ref="E5:E14" si="0">SUM(B5:D5)</f>
        <v>35</v>
      </c>
      <c r="F5" s="13"/>
    </row>
    <row r="6" spans="1:6" ht="18" x14ac:dyDescent="0.25">
      <c r="A6" s="18" t="str">
        <f>'[5]RFP Submittal'!A6</f>
        <v>Info USA Marketing</v>
      </c>
      <c r="B6" s="16">
        <f>[5]Evaluation!E10</f>
        <v>24</v>
      </c>
      <c r="C6" s="16">
        <f>[5]Evaluation!H10</f>
        <v>0</v>
      </c>
      <c r="D6" s="16">
        <f>[5]Evaluation!K10</f>
        <v>2</v>
      </c>
      <c r="E6" s="21">
        <f t="shared" si="0"/>
        <v>26</v>
      </c>
      <c r="F6" s="13"/>
    </row>
    <row r="7" spans="1:6" ht="18" x14ac:dyDescent="0.25">
      <c r="A7" s="18" t="str">
        <f>'[5]RFP Submittal'!A7</f>
        <v>JO Creative Public Relations</v>
      </c>
      <c r="B7" s="16">
        <f>[5]Evaluation!E11</f>
        <v>25</v>
      </c>
      <c r="C7" s="16">
        <f>[5]Evaluation!H11</f>
        <v>0</v>
      </c>
      <c r="D7" s="16">
        <f>[5]Evaluation!K11</f>
        <v>5</v>
      </c>
      <c r="E7" s="21">
        <f t="shared" si="0"/>
        <v>30</v>
      </c>
      <c r="F7" s="13"/>
    </row>
    <row r="8" spans="1:6" ht="18" x14ac:dyDescent="0.25">
      <c r="A8" s="18" t="str">
        <f>'[5]RFP Submittal'!A8</f>
        <v>KHOU 11 Marketing Solutions</v>
      </c>
      <c r="B8" s="16">
        <f>[5]Evaluation!E12</f>
        <v>25</v>
      </c>
      <c r="C8" s="16">
        <f>[5]Evaluation!H12</f>
        <v>0</v>
      </c>
      <c r="D8" s="16">
        <f>[5]Evaluation!K12</f>
        <v>10</v>
      </c>
      <c r="E8" s="21">
        <f t="shared" si="0"/>
        <v>35</v>
      </c>
      <c r="F8" s="13"/>
    </row>
    <row r="9" spans="1:6" ht="18" x14ac:dyDescent="0.25">
      <c r="A9" s="18" t="str">
        <f>'[5]RFP Submittal'!A9</f>
        <v>Mission Media, LLC</v>
      </c>
      <c r="B9" s="16">
        <f>[5]Evaluation!E13</f>
        <v>25</v>
      </c>
      <c r="C9" s="16">
        <f>[5]Evaluation!H13</f>
        <v>0</v>
      </c>
      <c r="D9" s="16">
        <f>[5]Evaluation!K13</f>
        <v>2</v>
      </c>
      <c r="E9" s="21">
        <f t="shared" si="0"/>
        <v>27</v>
      </c>
      <c r="F9" s="13"/>
    </row>
    <row r="10" spans="1:6" ht="18" x14ac:dyDescent="0.25">
      <c r="A10" s="18" t="str">
        <f>'[5]RFP Submittal'!A10</f>
        <v>Oak Interactive, LLC</v>
      </c>
      <c r="B10" s="16">
        <f>[5]Evaluation!E14</f>
        <v>40</v>
      </c>
      <c r="C10" s="16">
        <f>[5]Evaluation!H14</f>
        <v>0</v>
      </c>
      <c r="D10" s="16">
        <f>[5]Evaluation!K14</f>
        <v>10</v>
      </c>
      <c r="E10" s="21">
        <f t="shared" si="0"/>
        <v>50</v>
      </c>
      <c r="F10" s="13"/>
    </row>
    <row r="11" spans="1:6" ht="18" x14ac:dyDescent="0.25">
      <c r="A11" s="18" t="str">
        <f>'[5]RFP Submittal'!A11</f>
        <v>Oracle Media Group LLC DBA High 5 Media Partners</v>
      </c>
      <c r="B11" s="16">
        <f>[5]Evaluation!E15</f>
        <v>35</v>
      </c>
      <c r="C11" s="16">
        <f>[5]Evaluation!H15</f>
        <v>0</v>
      </c>
      <c r="D11" s="16">
        <f>[5]Evaluation!K15</f>
        <v>10</v>
      </c>
      <c r="E11" s="21">
        <f t="shared" si="0"/>
        <v>45</v>
      </c>
      <c r="F11" s="13"/>
    </row>
    <row r="12" spans="1:6" ht="18" x14ac:dyDescent="0.25">
      <c r="A12" s="18" t="str">
        <f>'[5]RFP Submittal'!A12</f>
        <v>Orange 142</v>
      </c>
      <c r="B12" s="16">
        <f>[5]Evaluation!E16</f>
        <v>34</v>
      </c>
      <c r="C12" s="16">
        <f>[5]Evaluation!H16</f>
        <v>0</v>
      </c>
      <c r="D12" s="16">
        <f>[5]Evaluation!K16</f>
        <v>5</v>
      </c>
      <c r="E12" s="21">
        <f t="shared" si="0"/>
        <v>39</v>
      </c>
      <c r="F12" s="13"/>
    </row>
    <row r="13" spans="1:6" ht="18" x14ac:dyDescent="0.25">
      <c r="A13" s="18" t="str">
        <f>'[5]RFP Submittal'!A13</f>
        <v>Public Blueprint</v>
      </c>
      <c r="B13" s="16">
        <f>[5]Evaluation!E17</f>
        <v>44</v>
      </c>
      <c r="C13" s="16">
        <f>[5]Evaluation!H17</f>
        <v>0</v>
      </c>
      <c r="D13" s="16">
        <f>[5]Evaluation!K17</f>
        <v>5</v>
      </c>
      <c r="E13" s="21">
        <f t="shared" si="0"/>
        <v>49</v>
      </c>
      <c r="F13" s="13"/>
    </row>
    <row r="14" spans="1:6" ht="18" x14ac:dyDescent="0.25">
      <c r="A14" s="18" t="str">
        <f>'[5]RFP Submittal'!A14</f>
        <v>Hive Collective Group DBA Studio Brand Collective</v>
      </c>
      <c r="B14" s="16">
        <f>[5]Evaluation!E18</f>
        <v>44</v>
      </c>
      <c r="C14" s="16">
        <f>[5]Evaluation!H18</f>
        <v>0</v>
      </c>
      <c r="D14" s="16">
        <f>[5]Evaluation!K18</f>
        <v>10</v>
      </c>
      <c r="E14" s="21">
        <f t="shared" si="0"/>
        <v>54</v>
      </c>
      <c r="F14" s="13"/>
    </row>
  </sheetData>
  <mergeCells count="1">
    <mergeCell ref="B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D15" sqref="D15"/>
    </sheetView>
  </sheetViews>
  <sheetFormatPr defaultRowHeight="12.75" x14ac:dyDescent="0.2"/>
  <cols>
    <col min="1" max="1" width="42.28515625" bestFit="1" customWidth="1"/>
  </cols>
  <sheetData>
    <row r="1" spans="1:6" ht="15.75" x14ac:dyDescent="0.25">
      <c r="A1" s="15" t="s">
        <v>0</v>
      </c>
      <c r="B1" s="23" t="str">
        <f>[6]Cover!F6</f>
        <v>17097 Digital Marketing Reputation Campaign</v>
      </c>
      <c r="C1" s="23"/>
      <c r="D1" s="23"/>
      <c r="E1" s="23"/>
      <c r="F1" s="23"/>
    </row>
    <row r="2" spans="1:6" ht="15.75" x14ac:dyDescent="0.25">
      <c r="A2" s="15"/>
      <c r="B2" s="13"/>
      <c r="C2" s="13"/>
      <c r="D2" s="13"/>
      <c r="E2" s="14"/>
      <c r="F2" s="13"/>
    </row>
    <row r="3" spans="1:6" ht="18.75" x14ac:dyDescent="0.3">
      <c r="A3" s="19" t="s">
        <v>17</v>
      </c>
      <c r="B3" s="17" t="s">
        <v>18</v>
      </c>
      <c r="C3" s="17" t="s">
        <v>19</v>
      </c>
      <c r="D3" s="17" t="s">
        <v>20</v>
      </c>
      <c r="E3" s="20" t="s">
        <v>21</v>
      </c>
      <c r="F3" s="13"/>
    </row>
    <row r="4" spans="1:6" ht="18" x14ac:dyDescent="0.25">
      <c r="A4" s="18" t="str">
        <f>'[6]RFP Submittal'!A4</f>
        <v>1797 Creative</v>
      </c>
      <c r="B4" s="16">
        <f>[6]Evaluation!E8</f>
        <v>35</v>
      </c>
      <c r="C4" s="16">
        <f>[6]Evaluation!H8</f>
        <v>0</v>
      </c>
      <c r="D4" s="16">
        <f>[6]Evaluation!K8</f>
        <v>4.5</v>
      </c>
      <c r="E4" s="21">
        <f>SUM(B4:D4)</f>
        <v>39.5</v>
      </c>
      <c r="F4" s="13"/>
    </row>
    <row r="5" spans="1:6" ht="18" x14ac:dyDescent="0.25">
      <c r="A5" s="18" t="str">
        <f>'[6]RFP Submittal'!A5</f>
        <v>Connect the Dots</v>
      </c>
      <c r="B5" s="16">
        <f>[6]Evaluation!E9</f>
        <v>30</v>
      </c>
      <c r="C5" s="16">
        <f>[6]Evaluation!H9</f>
        <v>0</v>
      </c>
      <c r="D5" s="16">
        <f>[6]Evaluation!K9</f>
        <v>10</v>
      </c>
      <c r="E5" s="21">
        <f t="shared" ref="E5:E14" si="0">SUM(B5:D5)</f>
        <v>40</v>
      </c>
      <c r="F5" s="13"/>
    </row>
    <row r="6" spans="1:6" ht="18" x14ac:dyDescent="0.25">
      <c r="A6" s="18" t="str">
        <f>'[6]RFP Submittal'!A6</f>
        <v>Info USA Marketing</v>
      </c>
      <c r="B6" s="16">
        <f>[6]Evaluation!E10</f>
        <v>22.5</v>
      </c>
      <c r="C6" s="16">
        <f>[6]Evaluation!H10</f>
        <v>0</v>
      </c>
      <c r="D6" s="16">
        <f>[6]Evaluation!K10</f>
        <v>2</v>
      </c>
      <c r="E6" s="21">
        <f t="shared" si="0"/>
        <v>24.5</v>
      </c>
      <c r="F6" s="13"/>
    </row>
    <row r="7" spans="1:6" ht="18" x14ac:dyDescent="0.25">
      <c r="A7" s="18" t="str">
        <f>'[6]RFP Submittal'!A7</f>
        <v>JO Creative Public Relations</v>
      </c>
      <c r="B7" s="16">
        <f>[6]Evaluation!E11</f>
        <v>25</v>
      </c>
      <c r="C7" s="16">
        <f>[6]Evaluation!H11</f>
        <v>0</v>
      </c>
      <c r="D7" s="16">
        <f>[6]Evaluation!K11</f>
        <v>4.5</v>
      </c>
      <c r="E7" s="21">
        <f t="shared" si="0"/>
        <v>29.5</v>
      </c>
      <c r="F7" s="13"/>
    </row>
    <row r="8" spans="1:6" ht="18" x14ac:dyDescent="0.25">
      <c r="A8" s="18" t="str">
        <f>'[6]RFP Submittal'!A8</f>
        <v>KHOU 11 Marketing Solutions</v>
      </c>
      <c r="B8" s="16">
        <f>[6]Evaluation!E12</f>
        <v>25</v>
      </c>
      <c r="C8" s="16">
        <f>[6]Evaluation!H12</f>
        <v>0</v>
      </c>
      <c r="D8" s="16">
        <f>[6]Evaluation!K12</f>
        <v>10</v>
      </c>
      <c r="E8" s="21">
        <f t="shared" si="0"/>
        <v>35</v>
      </c>
      <c r="F8" s="13"/>
    </row>
    <row r="9" spans="1:6" ht="18" x14ac:dyDescent="0.25">
      <c r="A9" s="18" t="str">
        <f>'[6]RFP Submittal'!A9</f>
        <v>Mission Media, LLC</v>
      </c>
      <c r="B9" s="16">
        <f>[6]Evaluation!E13</f>
        <v>30</v>
      </c>
      <c r="C9" s="16">
        <f>[6]Evaluation!H13</f>
        <v>0</v>
      </c>
      <c r="D9" s="16">
        <f>[6]Evaluation!K13</f>
        <v>2</v>
      </c>
      <c r="E9" s="21">
        <f t="shared" si="0"/>
        <v>32</v>
      </c>
      <c r="F9" s="13"/>
    </row>
    <row r="10" spans="1:6" ht="18" x14ac:dyDescent="0.25">
      <c r="A10" s="18" t="str">
        <f>'[6]RFP Submittal'!A10</f>
        <v>Oak Interactive, LLC</v>
      </c>
      <c r="B10" s="16">
        <f>[6]Evaluation!E14</f>
        <v>42.5</v>
      </c>
      <c r="C10" s="16">
        <f>[6]Evaluation!H14</f>
        <v>0</v>
      </c>
      <c r="D10" s="16">
        <f>[6]Evaluation!K14</f>
        <v>10</v>
      </c>
      <c r="E10" s="21">
        <f t="shared" si="0"/>
        <v>52.5</v>
      </c>
      <c r="F10" s="13"/>
    </row>
    <row r="11" spans="1:6" ht="18" x14ac:dyDescent="0.25">
      <c r="A11" s="18" t="str">
        <f>'[6]RFP Submittal'!A11</f>
        <v>Oracle Media Group LLC DBA High 5 Media Partners</v>
      </c>
      <c r="B11" s="16">
        <f>[6]Evaluation!E15</f>
        <v>30</v>
      </c>
      <c r="C11" s="16">
        <f>[6]Evaluation!H15</f>
        <v>0</v>
      </c>
      <c r="D11" s="16">
        <f>[6]Evaluation!K15</f>
        <v>10</v>
      </c>
      <c r="E11" s="21">
        <f t="shared" si="0"/>
        <v>40</v>
      </c>
      <c r="F11" s="13"/>
    </row>
    <row r="12" spans="1:6" ht="18" x14ac:dyDescent="0.25">
      <c r="A12" s="18" t="str">
        <f>'[6]RFP Submittal'!A12</f>
        <v>Orange 142</v>
      </c>
      <c r="B12" s="16">
        <f>[6]Evaluation!E16</f>
        <v>37.5</v>
      </c>
      <c r="C12" s="16">
        <f>[6]Evaluation!H16</f>
        <v>0</v>
      </c>
      <c r="D12" s="16">
        <f>[6]Evaluation!K16</f>
        <v>4.5</v>
      </c>
      <c r="E12" s="21">
        <f t="shared" si="0"/>
        <v>42</v>
      </c>
      <c r="F12" s="13"/>
    </row>
    <row r="13" spans="1:6" ht="18" x14ac:dyDescent="0.25">
      <c r="A13" s="18" t="str">
        <f>'[6]RFP Submittal'!A13</f>
        <v>Public Blueprint</v>
      </c>
      <c r="B13" s="16">
        <f>[6]Evaluation!E17</f>
        <v>45</v>
      </c>
      <c r="C13" s="16">
        <f>[6]Evaluation!H17</f>
        <v>0</v>
      </c>
      <c r="D13" s="16">
        <f>[6]Evaluation!K17</f>
        <v>6.5</v>
      </c>
      <c r="E13" s="21">
        <f t="shared" si="0"/>
        <v>51.5</v>
      </c>
      <c r="F13" s="13"/>
    </row>
    <row r="14" spans="1:6" ht="18" x14ac:dyDescent="0.25">
      <c r="A14" s="18" t="str">
        <f>'[6]RFP Submittal'!A14</f>
        <v>Hive Collective Group DBA Studio Brand Collective</v>
      </c>
      <c r="B14" s="16">
        <f>[6]Evaluation!E18</f>
        <v>45</v>
      </c>
      <c r="C14" s="16">
        <f>[6]Evaluation!H18</f>
        <v>0</v>
      </c>
      <c r="D14" s="16">
        <f>[6]Evaluation!K18</f>
        <v>10</v>
      </c>
      <c r="E14" s="21">
        <f t="shared" si="0"/>
        <v>55</v>
      </c>
      <c r="F14" s="13"/>
    </row>
  </sheetData>
  <mergeCells count="1">
    <mergeCell ref="B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A4" sqref="A4:D12"/>
    </sheetView>
  </sheetViews>
  <sheetFormatPr defaultRowHeight="12.75" x14ac:dyDescent="0.2"/>
  <cols>
    <col min="1" max="1" width="42.28515625" bestFit="1" customWidth="1"/>
  </cols>
  <sheetData>
    <row r="1" spans="1:8" ht="15.75" x14ac:dyDescent="0.25">
      <c r="A1" s="15" t="s">
        <v>0</v>
      </c>
      <c r="B1" s="23" t="s">
        <v>16</v>
      </c>
      <c r="C1" s="23"/>
      <c r="D1" s="23"/>
      <c r="E1" s="23"/>
      <c r="F1" s="23"/>
      <c r="G1" s="13"/>
      <c r="H1" s="13"/>
    </row>
    <row r="2" spans="1:8" ht="15.75" x14ac:dyDescent="0.25">
      <c r="A2" s="15"/>
      <c r="B2" s="13"/>
      <c r="C2" s="13"/>
      <c r="D2" s="13"/>
      <c r="E2" s="14"/>
      <c r="F2" s="13"/>
      <c r="G2" s="13"/>
      <c r="H2" s="13"/>
    </row>
    <row r="3" spans="1:8" ht="18.75" x14ac:dyDescent="0.3">
      <c r="A3" s="19" t="s">
        <v>17</v>
      </c>
      <c r="B3" s="17" t="s">
        <v>18</v>
      </c>
      <c r="C3" s="17" t="s">
        <v>19</v>
      </c>
      <c r="D3" s="17" t="s">
        <v>20</v>
      </c>
      <c r="E3" s="20" t="s">
        <v>21</v>
      </c>
      <c r="F3" s="13"/>
      <c r="G3" s="13"/>
      <c r="H3" s="13"/>
    </row>
    <row r="4" spans="1:8" ht="18" x14ac:dyDescent="0.25">
      <c r="A4" s="18" t="s">
        <v>22</v>
      </c>
      <c r="B4" s="16">
        <v>30</v>
      </c>
      <c r="C4" s="16">
        <v>8</v>
      </c>
      <c r="D4" s="16">
        <v>5</v>
      </c>
      <c r="E4" s="21">
        <v>43</v>
      </c>
      <c r="F4" s="13"/>
      <c r="G4" s="13"/>
      <c r="H4" s="13"/>
    </row>
    <row r="5" spans="1:8" ht="18" x14ac:dyDescent="0.25">
      <c r="A5" s="18" t="s">
        <v>23</v>
      </c>
      <c r="B5" s="16">
        <v>34</v>
      </c>
      <c r="C5" s="16">
        <v>8</v>
      </c>
      <c r="D5" s="16">
        <v>10</v>
      </c>
      <c r="E5" s="21">
        <v>52</v>
      </c>
      <c r="F5" s="13"/>
      <c r="G5" s="13"/>
      <c r="H5" s="13"/>
    </row>
    <row r="6" spans="1:8" ht="18" x14ac:dyDescent="0.25">
      <c r="A6" s="18" t="s">
        <v>24</v>
      </c>
      <c r="B6" s="16">
        <v>10</v>
      </c>
      <c r="C6" s="16">
        <v>8</v>
      </c>
      <c r="D6" s="16">
        <v>2</v>
      </c>
      <c r="E6" s="21">
        <v>20</v>
      </c>
      <c r="F6" s="13"/>
      <c r="G6" s="13"/>
      <c r="H6" s="13"/>
    </row>
    <row r="7" spans="1:8" ht="18" x14ac:dyDescent="0.25">
      <c r="A7" s="18" t="s">
        <v>25</v>
      </c>
      <c r="B7" s="16">
        <v>34</v>
      </c>
      <c r="C7" s="16">
        <v>8</v>
      </c>
      <c r="D7" s="16">
        <v>5</v>
      </c>
      <c r="E7" s="21">
        <v>47</v>
      </c>
      <c r="F7" s="13"/>
      <c r="G7" s="13"/>
      <c r="H7" s="13"/>
    </row>
    <row r="8" spans="1:8" ht="18" x14ac:dyDescent="0.25">
      <c r="A8" s="18" t="s">
        <v>26</v>
      </c>
      <c r="B8" s="16">
        <v>31</v>
      </c>
      <c r="C8" s="16">
        <v>16</v>
      </c>
      <c r="D8" s="16">
        <v>10</v>
      </c>
      <c r="E8" s="21">
        <v>57</v>
      </c>
      <c r="F8" s="13"/>
      <c r="G8" s="13"/>
      <c r="H8" s="13"/>
    </row>
    <row r="9" spans="1:8" ht="18" x14ac:dyDescent="0.25">
      <c r="A9" s="18" t="s">
        <v>27</v>
      </c>
      <c r="B9" s="16">
        <v>34</v>
      </c>
      <c r="C9" s="16">
        <v>8</v>
      </c>
      <c r="D9" s="16">
        <v>2</v>
      </c>
      <c r="E9" s="21">
        <v>44</v>
      </c>
      <c r="F9" s="13"/>
      <c r="G9" s="13"/>
      <c r="H9" s="13"/>
    </row>
    <row r="10" spans="1:8" ht="18" x14ac:dyDescent="0.25">
      <c r="A10" s="18" t="s">
        <v>28</v>
      </c>
      <c r="B10" s="16">
        <v>40</v>
      </c>
      <c r="C10" s="16">
        <v>27.2</v>
      </c>
      <c r="D10" s="16">
        <v>10</v>
      </c>
      <c r="E10" s="21">
        <v>77.2</v>
      </c>
      <c r="F10" s="13"/>
      <c r="G10" s="13"/>
      <c r="H10" s="13"/>
    </row>
    <row r="11" spans="1:8" ht="18" x14ac:dyDescent="0.25">
      <c r="A11" s="18" t="s">
        <v>29</v>
      </c>
      <c r="B11" s="16">
        <v>34</v>
      </c>
      <c r="C11" s="16">
        <v>25.6</v>
      </c>
      <c r="D11" s="16">
        <v>10</v>
      </c>
      <c r="E11" s="21">
        <v>69.599999999999994</v>
      </c>
      <c r="F11" s="13"/>
      <c r="G11" s="13"/>
      <c r="H11" s="13"/>
    </row>
    <row r="12" spans="1:8" ht="18" x14ac:dyDescent="0.25">
      <c r="A12" s="18" t="s">
        <v>30</v>
      </c>
      <c r="B12" s="16">
        <v>32</v>
      </c>
      <c r="C12" s="16">
        <v>24.8</v>
      </c>
      <c r="D12" s="16">
        <v>5</v>
      </c>
      <c r="E12" s="21">
        <v>61.8</v>
      </c>
      <c r="F12" s="13"/>
      <c r="G12" s="13"/>
      <c r="H12" s="13"/>
    </row>
    <row r="13" spans="1:8" ht="18" x14ac:dyDescent="0.25">
      <c r="A13" s="18" t="s">
        <v>31</v>
      </c>
      <c r="B13" s="16">
        <v>40</v>
      </c>
      <c r="C13" s="16">
        <v>27.2</v>
      </c>
      <c r="D13" s="16">
        <v>7</v>
      </c>
      <c r="E13" s="21">
        <v>74.2</v>
      </c>
      <c r="F13" s="13"/>
      <c r="G13" s="13"/>
      <c r="H13" s="13"/>
    </row>
    <row r="14" spans="1:8" ht="18" x14ac:dyDescent="0.25">
      <c r="A14" s="18" t="s">
        <v>32</v>
      </c>
      <c r="B14" s="16">
        <v>40</v>
      </c>
      <c r="C14" s="16">
        <v>27.2</v>
      </c>
      <c r="D14" s="16">
        <v>10</v>
      </c>
      <c r="E14" s="21">
        <v>77.2</v>
      </c>
      <c r="F14" s="13"/>
      <c r="G14" s="13"/>
      <c r="H14" s="13"/>
    </row>
  </sheetData>
  <mergeCells count="1">
    <mergeCell ref="B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15"/>
  <sheetViews>
    <sheetView workbookViewId="0">
      <selection activeCell="J33" sqref="J33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26.25" customHeight="1" x14ac:dyDescent="0.2">
      <c r="A2" s="25" t="s">
        <v>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0" t="s">
        <v>11</v>
      </c>
      <c r="I4" s="5" t="s">
        <v>2</v>
      </c>
      <c r="J4" s="6" t="s">
        <v>4</v>
      </c>
    </row>
    <row r="5" spans="1:12" ht="16.5" customHeight="1" x14ac:dyDescent="0.2">
      <c r="A5" s="18" t="s">
        <v>22</v>
      </c>
      <c r="B5" s="8">
        <f>'1'!E4</f>
        <v>14</v>
      </c>
      <c r="C5" s="8">
        <f>'2'!E4</f>
        <v>28</v>
      </c>
      <c r="D5" s="8">
        <f>'3'!E4</f>
        <v>34</v>
      </c>
      <c r="E5" s="8">
        <f>'4'!E4</f>
        <v>26</v>
      </c>
      <c r="F5" s="8">
        <f>'5'!E4</f>
        <v>36</v>
      </c>
      <c r="G5" s="8">
        <f>'6'!E4</f>
        <v>39.5</v>
      </c>
      <c r="H5" s="8">
        <f>'7'!B4+'7'!D4</f>
        <v>35</v>
      </c>
      <c r="I5" s="8">
        <f>AVERAGE(B5:H5)</f>
        <v>30.357142857142858</v>
      </c>
      <c r="J5" s="9">
        <f>RANK(I5,$I$5:$I$15,0)</f>
        <v>10</v>
      </c>
    </row>
    <row r="6" spans="1:12" ht="16.5" customHeight="1" x14ac:dyDescent="0.2">
      <c r="A6" s="18" t="s">
        <v>23</v>
      </c>
      <c r="B6" s="8">
        <f>'1'!E5</f>
        <v>48</v>
      </c>
      <c r="C6" s="8">
        <f>'2'!E5</f>
        <v>38</v>
      </c>
      <c r="D6" s="8">
        <f>'3'!E5</f>
        <v>60</v>
      </c>
      <c r="E6" s="8">
        <f>'4'!E5</f>
        <v>20</v>
      </c>
      <c r="F6" s="8">
        <f>'5'!E5</f>
        <v>35</v>
      </c>
      <c r="G6" s="8">
        <f>'6'!E5</f>
        <v>40</v>
      </c>
      <c r="H6" s="8">
        <f>'7'!B5+'7'!D5</f>
        <v>44</v>
      </c>
      <c r="I6" s="8">
        <f>AVERAGE(B6:H6)</f>
        <v>40.714285714285715</v>
      </c>
      <c r="J6" s="9">
        <f>RANK(I6,$I$5:$I$15,0)</f>
        <v>4</v>
      </c>
    </row>
    <row r="7" spans="1:12" ht="16.5" customHeight="1" x14ac:dyDescent="0.2">
      <c r="A7" s="18" t="s">
        <v>24</v>
      </c>
      <c r="B7" s="8">
        <f>'1'!E6</f>
        <v>36</v>
      </c>
      <c r="C7" s="8">
        <f>'2'!E6</f>
        <v>34</v>
      </c>
      <c r="D7" s="8">
        <f>'3'!E6</f>
        <v>22</v>
      </c>
      <c r="E7" s="8">
        <f>'4'!E6</f>
        <v>12</v>
      </c>
      <c r="F7" s="8">
        <f>'5'!E6</f>
        <v>26</v>
      </c>
      <c r="G7" s="8">
        <f>'6'!E6</f>
        <v>24.5</v>
      </c>
      <c r="H7" s="8">
        <f>'7'!B6+'7'!D6</f>
        <v>12</v>
      </c>
      <c r="I7" s="8">
        <f>AVERAGE(B7:H7)</f>
        <v>23.785714285714285</v>
      </c>
      <c r="J7" s="9">
        <f t="shared" ref="J7:J15" si="0">RANK(I7,$I$5:$I$15,0)</f>
        <v>11</v>
      </c>
    </row>
    <row r="8" spans="1:12" x14ac:dyDescent="0.2">
      <c r="A8" s="18" t="s">
        <v>25</v>
      </c>
      <c r="B8" s="8">
        <f>'1'!E7</f>
        <v>34</v>
      </c>
      <c r="C8" s="8">
        <f>'2'!E7</f>
        <v>34</v>
      </c>
      <c r="D8" s="8">
        <f>'3'!E7</f>
        <v>54</v>
      </c>
      <c r="E8" s="8">
        <f>'4'!E7</f>
        <v>44</v>
      </c>
      <c r="F8" s="8">
        <f>'5'!E7</f>
        <v>30</v>
      </c>
      <c r="G8" s="8">
        <f>'6'!E7</f>
        <v>29.5</v>
      </c>
      <c r="H8" s="8">
        <f>'7'!B7+'7'!D7</f>
        <v>39</v>
      </c>
      <c r="I8" s="8">
        <f t="shared" ref="I8:I15" si="1">AVERAGE(B8:H8)</f>
        <v>37.785714285714285</v>
      </c>
      <c r="J8" s="9">
        <f t="shared" si="0"/>
        <v>6</v>
      </c>
    </row>
    <row r="9" spans="1:12" x14ac:dyDescent="0.2">
      <c r="A9" s="18" t="s">
        <v>26</v>
      </c>
      <c r="B9" s="8">
        <f>'1'!E8</f>
        <v>28</v>
      </c>
      <c r="C9" s="8">
        <f>'2'!E8</f>
        <v>32</v>
      </c>
      <c r="D9" s="8">
        <f>'3'!E8</f>
        <v>40</v>
      </c>
      <c r="E9" s="8">
        <f>'4'!E8</f>
        <v>40</v>
      </c>
      <c r="F9" s="8">
        <f>'5'!E8</f>
        <v>35</v>
      </c>
      <c r="G9" s="8">
        <f>'6'!E8</f>
        <v>35</v>
      </c>
      <c r="H9" s="8">
        <f>'7'!B8+'7'!D8</f>
        <v>41</v>
      </c>
      <c r="I9" s="8">
        <f t="shared" si="1"/>
        <v>35.857142857142854</v>
      </c>
      <c r="J9" s="9">
        <f t="shared" si="0"/>
        <v>8</v>
      </c>
    </row>
    <row r="10" spans="1:12" x14ac:dyDescent="0.2">
      <c r="A10" s="18" t="s">
        <v>27</v>
      </c>
      <c r="B10" s="8">
        <f>'1'!E9</f>
        <v>46</v>
      </c>
      <c r="C10" s="8">
        <f>'2'!E9</f>
        <v>28</v>
      </c>
      <c r="D10" s="8">
        <f>'3'!E9</f>
        <v>42</v>
      </c>
      <c r="E10" s="8">
        <f>'4'!E9</f>
        <v>50</v>
      </c>
      <c r="F10" s="8">
        <f>'5'!E9</f>
        <v>27</v>
      </c>
      <c r="G10" s="8">
        <f>'6'!E9</f>
        <v>32</v>
      </c>
      <c r="H10" s="8">
        <f>'7'!B9+'7'!D9</f>
        <v>36</v>
      </c>
      <c r="I10" s="8">
        <f t="shared" si="1"/>
        <v>37.285714285714285</v>
      </c>
      <c r="J10" s="9">
        <f t="shared" si="0"/>
        <v>7</v>
      </c>
    </row>
    <row r="11" spans="1:12" x14ac:dyDescent="0.2">
      <c r="A11" s="18" t="s">
        <v>28</v>
      </c>
      <c r="B11" s="8">
        <f>'1'!E10</f>
        <v>38</v>
      </c>
      <c r="C11" s="8">
        <f>'2'!E10</f>
        <v>42</v>
      </c>
      <c r="D11" s="8">
        <f>'3'!E10</f>
        <v>40</v>
      </c>
      <c r="E11" s="8">
        <f>'4'!E10</f>
        <v>40</v>
      </c>
      <c r="F11" s="8">
        <f>'5'!E10</f>
        <v>50</v>
      </c>
      <c r="G11" s="8">
        <f>'6'!E10</f>
        <v>52.5</v>
      </c>
      <c r="H11" s="8">
        <f>'7'!B10+'7'!D10</f>
        <v>50</v>
      </c>
      <c r="I11" s="8">
        <f t="shared" si="1"/>
        <v>44.642857142857146</v>
      </c>
      <c r="J11" s="9">
        <f t="shared" si="0"/>
        <v>3</v>
      </c>
    </row>
    <row r="12" spans="1:12" x14ac:dyDescent="0.2">
      <c r="A12" s="18" t="s">
        <v>29</v>
      </c>
      <c r="B12" s="8">
        <f>'1'!E11</f>
        <v>14</v>
      </c>
      <c r="C12" s="8">
        <f>'2'!E11</f>
        <v>35</v>
      </c>
      <c r="D12" s="8">
        <f>'3'!E11</f>
        <v>50</v>
      </c>
      <c r="E12" s="8">
        <f>'4'!E11</f>
        <v>40</v>
      </c>
      <c r="F12" s="8">
        <f>'5'!E11</f>
        <v>45</v>
      </c>
      <c r="G12" s="8">
        <f>'6'!E11</f>
        <v>40</v>
      </c>
      <c r="H12" s="8">
        <f>'7'!B11+'7'!D11</f>
        <v>44</v>
      </c>
      <c r="I12" s="8">
        <f t="shared" si="1"/>
        <v>38.285714285714285</v>
      </c>
      <c r="J12" s="9">
        <f t="shared" si="0"/>
        <v>5</v>
      </c>
    </row>
    <row r="13" spans="1:12" x14ac:dyDescent="0.2">
      <c r="A13" s="18" t="s">
        <v>30</v>
      </c>
      <c r="B13" s="8">
        <f>'1'!E12</f>
        <v>24</v>
      </c>
      <c r="C13" s="8">
        <f>'2'!E12</f>
        <v>32</v>
      </c>
      <c r="D13" s="8">
        <f>'3'!E12</f>
        <v>44</v>
      </c>
      <c r="E13" s="8">
        <f>'4'!E12</f>
        <v>24</v>
      </c>
      <c r="F13" s="8">
        <f>'5'!E12</f>
        <v>39</v>
      </c>
      <c r="G13" s="8">
        <f>'6'!E12</f>
        <v>42</v>
      </c>
      <c r="H13" s="8">
        <f>'7'!B12+'7'!D12</f>
        <v>37</v>
      </c>
      <c r="I13" s="8">
        <f t="shared" si="1"/>
        <v>34.571428571428569</v>
      </c>
      <c r="J13" s="9">
        <f t="shared" si="0"/>
        <v>9</v>
      </c>
    </row>
    <row r="14" spans="1:12" x14ac:dyDescent="0.2">
      <c r="A14" s="18" t="s">
        <v>31</v>
      </c>
      <c r="B14" s="8">
        <f>'1'!E13</f>
        <v>60</v>
      </c>
      <c r="C14" s="8">
        <f>'2'!E13</f>
        <v>49</v>
      </c>
      <c r="D14" s="8">
        <f>'3'!E13</f>
        <v>56</v>
      </c>
      <c r="E14" s="8">
        <f>'4'!E13</f>
        <v>34</v>
      </c>
      <c r="F14" s="8">
        <f>'5'!E13</f>
        <v>49</v>
      </c>
      <c r="G14" s="8">
        <f>'6'!E13</f>
        <v>51.5</v>
      </c>
      <c r="H14" s="8">
        <f>'7'!B13+'7'!D13</f>
        <v>47</v>
      </c>
      <c r="I14" s="8">
        <f t="shared" si="1"/>
        <v>49.5</v>
      </c>
      <c r="J14" s="9">
        <f t="shared" si="0"/>
        <v>1</v>
      </c>
    </row>
    <row r="15" spans="1:12" x14ac:dyDescent="0.2">
      <c r="A15" s="18" t="s">
        <v>32</v>
      </c>
      <c r="B15" s="8">
        <f>'1'!E14</f>
        <v>38</v>
      </c>
      <c r="C15" s="8">
        <f>'2'!E14</f>
        <v>38</v>
      </c>
      <c r="D15" s="8">
        <f>'3'!E14</f>
        <v>50</v>
      </c>
      <c r="E15" s="8">
        <f>'4'!E14</f>
        <v>30</v>
      </c>
      <c r="F15" s="8">
        <f>'5'!E14</f>
        <v>54</v>
      </c>
      <c r="G15" s="8">
        <f>'6'!E14</f>
        <v>55</v>
      </c>
      <c r="H15" s="8">
        <f>'7'!B14+'7'!D14</f>
        <v>50</v>
      </c>
      <c r="I15" s="8">
        <f t="shared" si="1"/>
        <v>45</v>
      </c>
      <c r="J15" s="9">
        <f t="shared" si="0"/>
        <v>2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15"/>
  <sheetViews>
    <sheetView workbookViewId="0">
      <selection activeCell="F8" sqref="F8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24" t="s">
        <v>13</v>
      </c>
      <c r="B1" s="24"/>
      <c r="C1" s="24"/>
      <c r="D1" s="24"/>
    </row>
    <row r="2" spans="1:4" ht="48.75" customHeight="1" x14ac:dyDescent="0.2">
      <c r="A2" s="25" t="str">
        <f>Technical!A2</f>
        <v xml:space="preserve"> RFP 730-17097 Digital Marketing Reputation Campaign</v>
      </c>
      <c r="B2" s="25"/>
      <c r="C2" s="25"/>
      <c r="D2" s="25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0" t="s">
        <v>11</v>
      </c>
      <c r="C4" s="5" t="s">
        <v>14</v>
      </c>
      <c r="D4" s="6" t="s">
        <v>4</v>
      </c>
    </row>
    <row r="5" spans="1:4" ht="16.5" customHeight="1" x14ac:dyDescent="0.2">
      <c r="A5" s="18" t="s">
        <v>22</v>
      </c>
      <c r="B5" s="8">
        <f>'7'!C4</f>
        <v>8</v>
      </c>
      <c r="C5" s="8">
        <f>AVERAGE(B5)</f>
        <v>8</v>
      </c>
      <c r="D5" s="9">
        <f>RANK(C5,$C$5:$C$15,0)</f>
        <v>7</v>
      </c>
    </row>
    <row r="6" spans="1:4" ht="16.5" customHeight="1" x14ac:dyDescent="0.2">
      <c r="A6" s="18" t="s">
        <v>23</v>
      </c>
      <c r="B6" s="8">
        <f>'7'!C5</f>
        <v>8</v>
      </c>
      <c r="C6" s="8">
        <f t="shared" ref="C6:C8" si="0">AVERAGE(B6)</f>
        <v>8</v>
      </c>
      <c r="D6" s="9">
        <f t="shared" ref="D6:D15" si="1">RANK(C6,$C$5:$C$15,0)</f>
        <v>7</v>
      </c>
    </row>
    <row r="7" spans="1:4" ht="16.5" customHeight="1" x14ac:dyDescent="0.2">
      <c r="A7" s="18" t="s">
        <v>24</v>
      </c>
      <c r="B7" s="8">
        <f>'7'!C6</f>
        <v>8</v>
      </c>
      <c r="C7" s="8">
        <f t="shared" si="0"/>
        <v>8</v>
      </c>
      <c r="D7" s="9">
        <f t="shared" si="1"/>
        <v>7</v>
      </c>
    </row>
    <row r="8" spans="1:4" x14ac:dyDescent="0.2">
      <c r="A8" s="18" t="s">
        <v>25</v>
      </c>
      <c r="B8" s="8">
        <f>'7'!C7</f>
        <v>8</v>
      </c>
      <c r="C8" s="8">
        <f t="shared" si="0"/>
        <v>8</v>
      </c>
      <c r="D8" s="9">
        <f t="shared" si="1"/>
        <v>7</v>
      </c>
    </row>
    <row r="9" spans="1:4" x14ac:dyDescent="0.2">
      <c r="A9" s="18" t="s">
        <v>26</v>
      </c>
      <c r="B9" s="8">
        <f>'7'!C8</f>
        <v>16</v>
      </c>
      <c r="C9" s="8">
        <f t="shared" ref="C9:C15" si="2">AVERAGE(B9)</f>
        <v>16</v>
      </c>
      <c r="D9" s="9">
        <f t="shared" si="1"/>
        <v>6</v>
      </c>
    </row>
    <row r="10" spans="1:4" x14ac:dyDescent="0.2">
      <c r="A10" s="18" t="s">
        <v>27</v>
      </c>
      <c r="B10" s="8">
        <f>'7'!C9</f>
        <v>8</v>
      </c>
      <c r="C10" s="8">
        <f t="shared" si="2"/>
        <v>8</v>
      </c>
      <c r="D10" s="9">
        <f t="shared" si="1"/>
        <v>7</v>
      </c>
    </row>
    <row r="11" spans="1:4" x14ac:dyDescent="0.2">
      <c r="A11" s="18" t="s">
        <v>28</v>
      </c>
      <c r="B11" s="8">
        <f>'7'!C10</f>
        <v>27.2</v>
      </c>
      <c r="C11" s="8">
        <f t="shared" si="2"/>
        <v>27.2</v>
      </c>
      <c r="D11" s="9">
        <f t="shared" si="1"/>
        <v>1</v>
      </c>
    </row>
    <row r="12" spans="1:4" x14ac:dyDescent="0.2">
      <c r="A12" s="18" t="s">
        <v>29</v>
      </c>
      <c r="B12" s="8">
        <f>'7'!C11</f>
        <v>25.6</v>
      </c>
      <c r="C12" s="8">
        <f t="shared" si="2"/>
        <v>25.6</v>
      </c>
      <c r="D12" s="9">
        <f t="shared" si="1"/>
        <v>4</v>
      </c>
    </row>
    <row r="13" spans="1:4" x14ac:dyDescent="0.2">
      <c r="A13" s="18" t="s">
        <v>30</v>
      </c>
      <c r="B13" s="8">
        <f>'7'!C12</f>
        <v>24.8</v>
      </c>
      <c r="C13" s="8">
        <f t="shared" si="2"/>
        <v>24.8</v>
      </c>
      <c r="D13" s="9">
        <f t="shared" si="1"/>
        <v>5</v>
      </c>
    </row>
    <row r="14" spans="1:4" x14ac:dyDescent="0.2">
      <c r="A14" s="18" t="s">
        <v>31</v>
      </c>
      <c r="B14" s="8">
        <f>'7'!C13</f>
        <v>27.2</v>
      </c>
      <c r="C14" s="8">
        <f t="shared" si="2"/>
        <v>27.2</v>
      </c>
      <c r="D14" s="9">
        <f t="shared" si="1"/>
        <v>1</v>
      </c>
    </row>
    <row r="15" spans="1:4" x14ac:dyDescent="0.2">
      <c r="A15" s="18" t="s">
        <v>32</v>
      </c>
      <c r="B15" s="8">
        <f>'7'!C14</f>
        <v>27.2</v>
      </c>
      <c r="C15" s="8">
        <f t="shared" si="2"/>
        <v>27.2</v>
      </c>
      <c r="D15" s="9">
        <f t="shared" si="1"/>
        <v>1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2017-08-08T16:30:49Z</dcterms:modified>
</cp:coreProperties>
</file>