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5" yWindow="915" windowWidth="11340" windowHeight="8385" tabRatio="557" activeTab="6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 concurrentCalc="0"/>
</workbook>
</file>

<file path=xl/calcChain.xml><?xml version="1.0" encoding="utf-8"?>
<calcChain xmlns="http://schemas.openxmlformats.org/spreadsheetml/2006/main">
  <c r="E13" i="12" l="1"/>
  <c r="H13" i="12"/>
  <c r="K13" i="12"/>
  <c r="N13" i="12"/>
  <c r="Q13" i="12"/>
  <c r="T13" i="12"/>
  <c r="W13" i="12"/>
  <c r="Z13" i="12"/>
  <c r="AC13" i="12"/>
  <c r="AF13" i="12"/>
  <c r="AG13" i="12"/>
  <c r="B13" i="12"/>
  <c r="E12" i="12"/>
  <c r="H12" i="12"/>
  <c r="K12" i="12"/>
  <c r="N12" i="12"/>
  <c r="Q12" i="12"/>
  <c r="T12" i="12"/>
  <c r="W12" i="12"/>
  <c r="Z12" i="12"/>
  <c r="AC12" i="12"/>
  <c r="AF12" i="12"/>
  <c r="AG12" i="12"/>
  <c r="B12" i="12"/>
  <c r="E11" i="12"/>
  <c r="H11" i="12"/>
  <c r="K11" i="12"/>
  <c r="N11" i="12"/>
  <c r="Q11" i="12"/>
  <c r="T11" i="12"/>
  <c r="W11" i="12"/>
  <c r="Z11" i="12"/>
  <c r="AC11" i="12"/>
  <c r="AF11" i="12"/>
  <c r="AG11" i="12"/>
  <c r="B11" i="12"/>
  <c r="E10" i="12"/>
  <c r="H10" i="12"/>
  <c r="K10" i="12"/>
  <c r="N10" i="12"/>
  <c r="Q10" i="12"/>
  <c r="T10" i="12"/>
  <c r="W10" i="12"/>
  <c r="Z10" i="12"/>
  <c r="AC10" i="12"/>
  <c r="AF10" i="12"/>
  <c r="AG10" i="12"/>
  <c r="B10" i="12"/>
  <c r="E9" i="12"/>
  <c r="H9" i="12"/>
  <c r="K9" i="12"/>
  <c r="N9" i="12"/>
  <c r="Q9" i="12"/>
  <c r="T9" i="12"/>
  <c r="W9" i="12"/>
  <c r="Z9" i="12"/>
  <c r="AC9" i="12"/>
  <c r="AF9" i="12"/>
  <c r="AG9" i="12"/>
  <c r="B9" i="12"/>
  <c r="E8" i="12"/>
  <c r="H8" i="12"/>
  <c r="K8" i="12"/>
  <c r="N8" i="12"/>
  <c r="Q8" i="12"/>
  <c r="T8" i="12"/>
  <c r="W8" i="12"/>
  <c r="Z8" i="12"/>
  <c r="AC8" i="12"/>
  <c r="AF8" i="12"/>
  <c r="AG8" i="12"/>
  <c r="B8" i="12"/>
  <c r="C3" i="12"/>
  <c r="E1" i="12"/>
  <c r="O4" i="4"/>
  <c r="H5" i="1"/>
  <c r="O5" i="11"/>
  <c r="G6" i="1"/>
  <c r="O6" i="11"/>
  <c r="G7" i="1"/>
  <c r="O7" i="11"/>
  <c r="G8" i="1"/>
  <c r="O8" i="11"/>
  <c r="G9" i="1"/>
  <c r="O9" i="11"/>
  <c r="G10" i="1"/>
  <c r="O4" i="11"/>
  <c r="G5" i="1"/>
  <c r="O5" i="10"/>
  <c r="F6" i="1"/>
  <c r="O6" i="10"/>
  <c r="F7" i="1"/>
  <c r="O7" i="10"/>
  <c r="F8" i="1"/>
  <c r="O8" i="10"/>
  <c r="F9" i="1"/>
  <c r="O9" i="10"/>
  <c r="F10" i="1"/>
  <c r="O4" i="10"/>
  <c r="F5" i="1"/>
  <c r="O5" i="9"/>
  <c r="E6" i="1"/>
  <c r="O6" i="9"/>
  <c r="E7" i="1"/>
  <c r="O7" i="9"/>
  <c r="E8" i="1"/>
  <c r="O8" i="9"/>
  <c r="E9" i="1"/>
  <c r="O9" i="9"/>
  <c r="E10" i="1"/>
  <c r="O4" i="9"/>
  <c r="E5" i="1"/>
  <c r="O5" i="5"/>
  <c r="D6" i="1"/>
  <c r="O6" i="5"/>
  <c r="D7" i="1"/>
  <c r="O7" i="5"/>
  <c r="D8" i="1"/>
  <c r="O8" i="5"/>
  <c r="D9" i="1"/>
  <c r="O9" i="5"/>
  <c r="D10" i="1"/>
  <c r="O4" i="5"/>
  <c r="D5" i="1"/>
  <c r="O5" i="3"/>
  <c r="C6" i="1"/>
  <c r="O6" i="3"/>
  <c r="C7" i="1"/>
  <c r="O7" i="3"/>
  <c r="C8" i="1"/>
  <c r="O8" i="3"/>
  <c r="C9" i="1"/>
  <c r="O9" i="3"/>
  <c r="C10" i="1"/>
  <c r="O4" i="3"/>
  <c r="C5" i="1"/>
  <c r="A10" i="7"/>
  <c r="F10" i="7"/>
  <c r="A10" i="6"/>
  <c r="B10" i="6"/>
  <c r="C10" i="6"/>
  <c r="J10" i="7"/>
  <c r="A10" i="1"/>
  <c r="D10" i="7"/>
  <c r="E10" i="7"/>
  <c r="G10" i="7"/>
  <c r="O9" i="4"/>
  <c r="H10" i="1"/>
  <c r="H10" i="7"/>
  <c r="C10" i="7"/>
  <c r="O9" i="2"/>
  <c r="B10" i="1"/>
  <c r="B10" i="7"/>
  <c r="I10" i="1"/>
  <c r="I10" i="7"/>
  <c r="K10" i="7"/>
  <c r="O4" i="2"/>
  <c r="O5" i="2"/>
  <c r="O6" i="2"/>
  <c r="O7" i="2"/>
  <c r="O8" i="2"/>
  <c r="O5" i="4"/>
  <c r="O6" i="4"/>
  <c r="O7" i="4"/>
  <c r="O8" i="4"/>
  <c r="B6" i="6"/>
  <c r="B7" i="6"/>
  <c r="B8" i="6"/>
  <c r="B9" i="6"/>
  <c r="B5" i="6"/>
  <c r="A7" i="7"/>
  <c r="A8" i="7"/>
  <c r="A9" i="7"/>
  <c r="A7" i="6"/>
  <c r="C7" i="6"/>
  <c r="A8" i="6"/>
  <c r="C8" i="6"/>
  <c r="A9" i="6"/>
  <c r="C9" i="6"/>
  <c r="J7" i="7"/>
  <c r="J8" i="7"/>
  <c r="J9" i="7"/>
  <c r="C7" i="7"/>
  <c r="A7" i="1"/>
  <c r="A8" i="1"/>
  <c r="A9" i="1"/>
  <c r="A5" i="1"/>
  <c r="A6" i="1"/>
  <c r="H9" i="1"/>
  <c r="H9" i="7"/>
  <c r="H8" i="1"/>
  <c r="H8" i="7"/>
  <c r="H7" i="1"/>
  <c r="H7" i="7"/>
  <c r="G9" i="7"/>
  <c r="G8" i="7"/>
  <c r="G7" i="7"/>
  <c r="F9" i="7"/>
  <c r="F8" i="7"/>
  <c r="F7" i="7"/>
  <c r="E9" i="7"/>
  <c r="E8" i="7"/>
  <c r="E7" i="7"/>
  <c r="D9" i="7"/>
  <c r="D8" i="7"/>
  <c r="D7" i="7"/>
  <c r="C9" i="7"/>
  <c r="C8" i="7"/>
  <c r="B7" i="1"/>
  <c r="B7" i="7"/>
  <c r="B8" i="1"/>
  <c r="B8" i="7"/>
  <c r="B9" i="1"/>
  <c r="B9" i="7"/>
  <c r="I8" i="7"/>
  <c r="K8" i="7"/>
  <c r="I7" i="7"/>
  <c r="K7" i="7"/>
  <c r="I9" i="7"/>
  <c r="K9" i="7"/>
  <c r="I7" i="1"/>
  <c r="I8" i="1"/>
  <c r="I9" i="1"/>
  <c r="H6" i="1"/>
  <c r="B6" i="1"/>
  <c r="B5" i="1"/>
  <c r="I5" i="1"/>
  <c r="A2" i="7"/>
  <c r="A2" i="6"/>
  <c r="H4" i="7"/>
  <c r="C4" i="7"/>
  <c r="D4" i="7"/>
  <c r="E4" i="7"/>
  <c r="F4" i="7"/>
  <c r="G4" i="7"/>
  <c r="B4" i="7"/>
  <c r="G6" i="7"/>
  <c r="G5" i="7"/>
  <c r="F6" i="7"/>
  <c r="F5" i="7"/>
  <c r="E6" i="7"/>
  <c r="E5" i="7"/>
  <c r="C6" i="6"/>
  <c r="C5" i="6"/>
  <c r="A6" i="7"/>
  <c r="A5" i="7"/>
  <c r="A6" i="6"/>
  <c r="A5" i="6"/>
  <c r="D6" i="6"/>
  <c r="D5" i="6"/>
  <c r="D10" i="6"/>
  <c r="D8" i="6"/>
  <c r="D9" i="6"/>
  <c r="D7" i="6"/>
  <c r="J6" i="7"/>
  <c r="J5" i="7"/>
  <c r="H6" i="7"/>
  <c r="H5" i="7"/>
  <c r="D6" i="7"/>
  <c r="D5" i="7"/>
  <c r="C6" i="7"/>
  <c r="C5" i="7"/>
  <c r="B6" i="7"/>
  <c r="B5" i="7"/>
  <c r="I5" i="7"/>
  <c r="K5" i="7"/>
  <c r="I6" i="7"/>
  <c r="I6" i="1"/>
  <c r="J6" i="1"/>
  <c r="J8" i="1"/>
  <c r="J7" i="1"/>
  <c r="J9" i="1"/>
  <c r="J5" i="1"/>
  <c r="J10" i="1"/>
  <c r="K6" i="7"/>
  <c r="L6" i="7"/>
  <c r="L8" i="7"/>
  <c r="L9" i="7"/>
  <c r="L10" i="7"/>
  <c r="L5" i="7"/>
  <c r="L7" i="7"/>
</calcChain>
</file>

<file path=xl/sharedStrings.xml><?xml version="1.0" encoding="utf-8"?>
<sst xmlns="http://schemas.openxmlformats.org/spreadsheetml/2006/main" count="228" uniqueCount="62">
  <si>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</si>
  <si>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</si>
  <si>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</si>
  <si>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</si>
  <si>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</si>
  <si>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</si>
  <si>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</si>
  <si>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</si>
  <si>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</si>
  <si>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</si>
  <si>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</si>
  <si>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</si>
  <si>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</si>
  <si>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</si>
  <si>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</si>
  <si>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</si>
  <si>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</si>
  <si>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</si>
  <si>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</si>
  <si>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</si>
  <si>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</si>
  <si>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</si>
  <si>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>RFP 730-17106 Skype for Business Certified Contact Center (rebid)</t>
  </si>
  <si>
    <t>Arrow SI</t>
  </si>
  <si>
    <t>AVDS</t>
  </si>
  <si>
    <t>ConvergeOne</t>
  </si>
  <si>
    <t>Genesis</t>
  </si>
  <si>
    <t>inContact</t>
  </si>
  <si>
    <t>WorkStream People</t>
  </si>
  <si>
    <t>Criteria 5</t>
  </si>
  <si>
    <t>Criteria 6</t>
  </si>
  <si>
    <t>Criteria 7</t>
  </si>
  <si>
    <t>Criteria 8</t>
  </si>
  <si>
    <t>Criteria 9</t>
  </si>
  <si>
    <t>Criteria 10</t>
  </si>
  <si>
    <t>Evaluator 7</t>
  </si>
  <si>
    <t>RESPONDENT EVALUATION MATRIX</t>
  </si>
  <si>
    <t>Evaluator Name:</t>
  </si>
  <si>
    <t xml:space="preserve">Criteria 1 </t>
  </si>
  <si>
    <t xml:space="preserve">Technical Interface </t>
  </si>
  <si>
    <t>Call Center System Features</t>
  </si>
  <si>
    <t>Reporting &amp; Analytics</t>
  </si>
  <si>
    <t>Scalability</t>
  </si>
  <si>
    <t>Security</t>
  </si>
  <si>
    <t>Application administration</t>
  </si>
  <si>
    <t>User/Agent Interaction</t>
  </si>
  <si>
    <t>Other Features – Benchmark, References</t>
  </si>
  <si>
    <t>Integrator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</si>
  <si>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</si>
  <si>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</si>
  <si>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</si>
  <si>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</si>
  <si>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</si>
  <si>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</si>
  <si>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</si>
  <si>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</si>
  <si>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</si>
  <si>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</si>
  <si>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</si>
  <si>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</si>
  <si>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</si>
  <si>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Pricing – One-Time Costs, Recurring Costs, Other Costs</t>
    </r>
    <r>
      <rPr>
        <b/>
        <sz val="11"/>
        <color rgb="FFFF0000"/>
        <rFont val="Calibri"/>
        <family val="2"/>
        <scheme val="minor"/>
      </rPr>
      <t xml:space="preserve"> **Only Evaluator 7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</si>
</sst>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2">
    <xf numFmtId="0" fontId="0" fillId="0" borderId="0"/>
    <xf numFmtId="44" fontId="2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21" fillId="4" borderId="7" applyNumberFormat="0" applyFont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8" applyNumberFormat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8" applyNumberFormat="0" applyAlignment="0" applyProtection="0"/>
    <xf numFmtId="0" fontId="34" fillId="0" borderId="13" applyNumberFormat="0" applyFill="0" applyAlignment="0" applyProtection="0"/>
    <xf numFmtId="0" fontId="35" fillId="25" borderId="0" applyNumberFormat="0" applyBorder="0" applyAlignment="0" applyProtection="0"/>
    <xf numFmtId="0" fontId="22" fillId="4" borderId="7" applyNumberFormat="0" applyFont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6" borderId="0" applyNumberFormat="0" applyBorder="0" applyAlignment="0" applyProtection="0"/>
    <xf numFmtId="0" fontId="26" fillId="23" borderId="8" applyNumberFormat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8" applyNumberFormat="0" applyAlignment="0" applyProtection="0"/>
    <xf numFmtId="0" fontId="34" fillId="0" borderId="13" applyNumberFormat="0" applyFill="0" applyAlignment="0" applyProtection="0"/>
    <xf numFmtId="0" fontId="35" fillId="25" borderId="0" applyNumberFormat="0" applyBorder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0"/>
    <xf numFmtId="0" fontId="21" fillId="4" borderId="7" applyNumberFormat="0" applyFont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33" fillId="10" borderId="20" applyNumberFormat="0" applyAlignment="0" applyProtection="0"/>
    <xf numFmtId="0" fontId="26" fillId="23" borderId="20" applyNumberFormat="0" applyAlignment="0" applyProtection="0"/>
    <xf numFmtId="0" fontId="21" fillId="4" borderId="17" applyNumberFormat="0" applyFont="0" applyAlignment="0" applyProtection="0"/>
    <xf numFmtId="0" fontId="36" fillId="23" borderId="18" applyNumberFormat="0" applyAlignment="0" applyProtection="0"/>
    <xf numFmtId="0" fontId="38" fillId="0" borderId="19" applyNumberFormat="0" applyFill="0" applyAlignment="0" applyProtection="0"/>
    <xf numFmtId="0" fontId="6" fillId="0" borderId="0"/>
    <xf numFmtId="0" fontId="33" fillId="10" borderId="20" applyNumberFormat="0" applyAlignment="0" applyProtection="0"/>
    <xf numFmtId="0" fontId="26" fillId="23" borderId="20" applyNumberFormat="0" applyAlignment="0" applyProtection="0"/>
    <xf numFmtId="0" fontId="21" fillId="4" borderId="17" applyNumberFormat="0" applyFont="0" applyAlignment="0" applyProtection="0"/>
    <xf numFmtId="0" fontId="36" fillId="23" borderId="18" applyNumberFormat="0" applyAlignment="0" applyProtection="0"/>
    <xf numFmtId="0" fontId="38" fillId="0" borderId="19" applyNumberFormat="0" applyFill="0" applyAlignment="0" applyProtection="0"/>
    <xf numFmtId="0" fontId="21" fillId="4" borderId="17" applyNumberFormat="0" applyFont="0" applyAlignment="0" applyProtection="0"/>
    <xf numFmtId="0" fontId="46" fillId="0" borderId="0" applyNumberFormat="0" applyFill="0" applyBorder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1" fillId="0" borderId="0"/>
    <xf numFmtId="0" fontId="2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0" fillId="0" borderId="0" xfId="0" applyFont="1"/>
    <xf numFmtId="0" fontId="20" fillId="0" borderId="0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4" fontId="20" fillId="0" borderId="5" xfId="0" applyNumberFormat="1" applyFont="1" applyBorder="1"/>
    <xf numFmtId="0" fontId="20" fillId="3" borderId="6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 applyBorder="1"/>
    <xf numFmtId="0" fontId="19" fillId="0" borderId="0" xfId="0" applyFont="1" applyBorder="1" applyAlignment="1"/>
    <xf numFmtId="0" fontId="0" fillId="0" borderId="0" xfId="0"/>
    <xf numFmtId="0" fontId="40" fillId="0" borderId="2" xfId="0" applyFont="1" applyBorder="1" applyAlignment="1">
      <alignment horizontal="center" vertical="center" wrapText="1"/>
    </xf>
    <xf numFmtId="4" fontId="41" fillId="0" borderId="5" xfId="0" applyNumberFormat="1" applyFont="1" applyBorder="1"/>
    <xf numFmtId="0" fontId="43" fillId="0" borderId="16" xfId="4" applyFont="1" applyBorder="1" applyAlignment="1">
      <alignment horizontal="center"/>
    </xf>
    <xf numFmtId="0" fontId="44" fillId="0" borderId="16" xfId="4" applyFont="1" applyBorder="1" applyAlignment="1">
      <alignment horizontal="center"/>
    </xf>
    <xf numFmtId="0" fontId="42" fillId="3" borderId="16" xfId="4" applyFont="1" applyFill="1" applyBorder="1" applyAlignment="1">
      <alignment horizontal="center"/>
    </xf>
    <xf numFmtId="0" fontId="45" fillId="3" borderId="0" xfId="0" applyFont="1" applyFill="1"/>
    <xf numFmtId="0" fontId="43" fillId="3" borderId="16" xfId="4" applyFont="1" applyFill="1" applyBorder="1" applyAlignment="1">
      <alignment horizontal="center"/>
    </xf>
    <xf numFmtId="0" fontId="0" fillId="0" borderId="0" xfId="0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5" fillId="0" borderId="21" xfId="0" applyFont="1" applyBorder="1"/>
    <xf numFmtId="0" fontId="44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 vertical="center" wrapText="1"/>
    </xf>
    <xf numFmtId="0" fontId="42" fillId="0" borderId="16" xfId="4" applyFont="1" applyBorder="1" applyAlignment="1">
      <alignment horizontal="center"/>
    </xf>
    <xf numFmtId="0" fontId="44" fillId="0" borderId="2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left"/>
    </xf>
    <xf numFmtId="0" fontId="19" fillId="0" borderId="0" xfId="0" applyFont="1" applyAlignment="1"/>
    <xf numFmtId="0" fontId="47" fillId="0" borderId="0" xfId="0" applyFont="1"/>
    <xf numFmtId="0" fontId="47" fillId="26" borderId="21" xfId="0" applyFont="1" applyFill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9" fillId="0" borderId="0" xfId="4" applyFont="1" applyAlignment="1">
      <alignment horizontal="center" vertical="center"/>
    </xf>
    <xf numFmtId="0" fontId="50" fillId="0" borderId="23" xfId="4" applyFont="1" applyFill="1" applyBorder="1" applyAlignment="1">
      <alignment horizontal="center" vertical="center" wrapText="1"/>
    </xf>
    <xf numFmtId="0" fontId="50" fillId="0" borderId="24" xfId="4" applyFont="1" applyFill="1" applyBorder="1" applyAlignment="1">
      <alignment horizontal="center" vertical="center" wrapText="1"/>
    </xf>
    <xf numFmtId="0" fontId="50" fillId="0" borderId="25" xfId="4" applyFont="1" applyFill="1" applyBorder="1" applyAlignment="1">
      <alignment horizontal="center" vertical="center" wrapText="1"/>
    </xf>
    <xf numFmtId="0" fontId="48" fillId="0" borderId="23" xfId="4" applyFont="1" applyFill="1" applyBorder="1" applyAlignment="1">
      <alignment horizontal="center" vertical="center" wrapText="1"/>
    </xf>
    <xf numFmtId="0" fontId="48" fillId="0" borderId="24" xfId="4" applyFont="1" applyFill="1" applyBorder="1" applyAlignment="1">
      <alignment horizontal="center" vertical="center" wrapText="1"/>
    </xf>
    <xf numFmtId="0" fontId="48" fillId="0" borderId="25" xfId="4" applyFont="1" applyFill="1" applyBorder="1" applyAlignment="1">
      <alignment horizontal="center" vertical="center" wrapText="1"/>
    </xf>
    <xf numFmtId="0" fontId="48" fillId="26" borderId="26" xfId="4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2" fillId="0" borderId="0" xfId="4" applyFont="1" applyAlignment="1">
      <alignment horizontal="center"/>
    </xf>
    <xf numFmtId="0" fontId="44" fillId="26" borderId="27" xfId="4" applyFont="1" applyFill="1" applyBorder="1" applyAlignment="1">
      <alignment horizontal="center"/>
    </xf>
    <xf numFmtId="0" fontId="44" fillId="0" borderId="28" xfId="4" applyFont="1" applyFill="1" applyBorder="1" applyAlignment="1">
      <alignment horizontal="center"/>
    </xf>
    <xf numFmtId="0" fontId="44" fillId="26" borderId="29" xfId="4" applyFont="1" applyFill="1" applyBorder="1" applyAlignment="1">
      <alignment horizontal="center"/>
    </xf>
    <xf numFmtId="0" fontId="42" fillId="26" borderId="27" xfId="4" applyFont="1" applyFill="1" applyBorder="1" applyAlignment="1">
      <alignment horizontal="center"/>
    </xf>
    <xf numFmtId="0" fontId="42" fillId="0" borderId="28" xfId="4" applyFont="1" applyFill="1" applyBorder="1" applyAlignment="1">
      <alignment horizontal="center"/>
    </xf>
    <xf numFmtId="0" fontId="42" fillId="26" borderId="29" xfId="4" applyFont="1" applyFill="1" applyBorder="1" applyAlignment="1">
      <alignment horizontal="center"/>
    </xf>
    <xf numFmtId="0" fontId="51" fillId="26" borderId="30" xfId="4" applyFont="1" applyFill="1" applyBorder="1" applyAlignment="1">
      <alignment horizontal="center"/>
    </xf>
    <xf numFmtId="0" fontId="21" fillId="0" borderId="31" xfId="88" applyFont="1" applyFill="1" applyBorder="1" applyAlignment="1">
      <alignment horizontal="center"/>
    </xf>
    <xf numFmtId="0" fontId="45" fillId="27" borderId="32" xfId="4" applyFont="1" applyFill="1" applyBorder="1" applyAlignment="1" applyProtection="1">
      <alignment horizontal="center"/>
      <protection locked="0"/>
    </xf>
    <xf numFmtId="0" fontId="45" fillId="0" borderId="21" xfId="4" applyFont="1" applyFill="1" applyBorder="1" applyAlignment="1">
      <alignment horizontal="center"/>
    </xf>
    <xf numFmtId="0" fontId="45" fillId="26" borderId="6" xfId="4" applyFont="1" applyFill="1" applyBorder="1" applyAlignment="1">
      <alignment horizontal="center"/>
    </xf>
    <xf numFmtId="0" fontId="51" fillId="26" borderId="6" xfId="4" applyFont="1" applyFill="1" applyBorder="1" applyAlignment="1">
      <alignment horizontal="center"/>
    </xf>
    <xf numFmtId="0" fontId="45" fillId="26" borderId="31" xfId="4" applyFont="1" applyFill="1" applyBorder="1" applyAlignment="1">
      <alignment horizontal="center"/>
    </xf>
    <xf numFmtId="0" fontId="51" fillId="26" borderId="21" xfId="4" applyFont="1" applyFill="1" applyBorder="1" applyAlignment="1">
      <alignment horizontal="center"/>
    </xf>
    <xf numFmtId="0" fontId="21" fillId="0" borderId="0" xfId="0" applyFont="1"/>
    <xf numFmtId="0" fontId="52" fillId="0" borderId="33" xfId="0" applyFont="1" applyBorder="1" applyAlignment="1">
      <alignment horizontal="center" vertical="top" wrapText="1"/>
    </xf>
    <xf numFmtId="0" fontId="52" fillId="0" borderId="28" xfId="0" applyFont="1" applyBorder="1" applyAlignment="1">
      <alignment horizontal="center" vertical="top" wrapText="1"/>
    </xf>
    <xf numFmtId="0" fontId="52" fillId="0" borderId="34" xfId="0" applyFont="1" applyBorder="1" applyAlignment="1">
      <alignment horizontal="center" vertical="top" wrapText="1"/>
    </xf>
    <xf numFmtId="0" fontId="52" fillId="0" borderId="35" xfId="0" applyFont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2" fillId="0" borderId="36" xfId="0" applyFont="1" applyBorder="1" applyAlignment="1">
      <alignment horizontal="center" vertical="top" wrapText="1"/>
    </xf>
    <xf numFmtId="0" fontId="52" fillId="0" borderId="37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38" xfId="0" applyFont="1" applyBorder="1" applyAlignment="1">
      <alignment horizontal="center" vertical="top" wrapText="1"/>
    </xf>
    <xf numFmtId="0" fontId="53" fillId="0" borderId="21" xfId="0" applyFont="1" applyBorder="1" applyAlignment="1"/>
    <xf numFmtId="0" fontId="0" fillId="0" borderId="21" xfId="0" applyBorder="1" applyAlignment="1"/>
  </cellXfs>
  <cellStyles count="122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2 2" xfId="118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17" xfId="119"/>
    <cellStyle name="Normal 4 18" xfId="120"/>
    <cellStyle name="Normal 4 2" xfId="47"/>
    <cellStyle name="Normal 4 2 2" xfId="117"/>
    <cellStyle name="Normal 4 2 3" xfId="121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hsa1\finance\PURCHASING\Eric's%20Bids\RFP%20730-17106%20Skype%20for%20Business%20Certified%20Contact%20Center%20(rebid)\Evaluation%20Matrix%20Skype%20for%20Business%20Certified%20Contact%20Center%20(rebi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730-17106 Skype for Business Certified Contact Center (rebid)</v>
          </cell>
        </row>
      </sheetData>
      <sheetData sheetId="1">
        <row r="4">
          <cell r="A4" t="str">
            <v>Arrow SI</v>
          </cell>
        </row>
        <row r="5">
          <cell r="A5" t="str">
            <v>AVDS</v>
          </cell>
        </row>
        <row r="6">
          <cell r="A6" t="str">
            <v>ConvergeOne</v>
          </cell>
        </row>
        <row r="7">
          <cell r="A7" t="str">
            <v>Genesis</v>
          </cell>
        </row>
        <row r="8">
          <cell r="A8" t="str">
            <v>inContact</v>
          </cell>
        </row>
        <row r="9">
          <cell r="A9" t="str">
            <v>WorkStream People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C2" sqref="C2:N2"/>
    </sheetView>
  </sheetViews>
  <sheetFormatPr defaultRowHeight="12.75" x14ac:dyDescent="0.2"/>
  <cols>
    <col min="7" max="10" width="9.140625" style="28"/>
    <col min="11" max="11" width="9.140625" style="20"/>
    <col min="12" max="13" width="9.140625" style="28"/>
    <col min="14" max="14" width="9.140625" style="20"/>
  </cols>
  <sheetData>
    <row r="1" spans="1:18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ht="15.75" x14ac:dyDescent="0.25">
      <c r="A2" s="13"/>
      <c r="B2" s="12"/>
      <c r="C2" s="38" t="s">
        <v>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2"/>
    </row>
    <row r="3" spans="1:18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8" x14ac:dyDescent="0.2">
      <c r="A4" s="36" t="s">
        <v>23</v>
      </c>
      <c r="B4" s="36"/>
      <c r="C4" s="36"/>
      <c r="D4" s="36"/>
      <c r="E4" s="34">
        <v>0</v>
      </c>
      <c r="F4" s="34">
        <v>8</v>
      </c>
      <c r="G4" s="34">
        <v>8</v>
      </c>
      <c r="H4" s="34">
        <v>8</v>
      </c>
      <c r="I4" s="34">
        <v>4</v>
      </c>
      <c r="J4" s="34">
        <v>4</v>
      </c>
      <c r="K4" s="34">
        <v>8</v>
      </c>
      <c r="L4" s="34">
        <v>8</v>
      </c>
      <c r="M4" s="34">
        <v>10</v>
      </c>
      <c r="N4" s="34">
        <v>9</v>
      </c>
      <c r="O4" s="26">
        <f t="shared" ref="O4:O9" si="0">SUM(E4:N4)</f>
        <v>67</v>
      </c>
    </row>
    <row r="5" spans="1:18" x14ac:dyDescent="0.2">
      <c r="A5" s="40" t="s">
        <v>24</v>
      </c>
      <c r="B5" s="36"/>
      <c r="C5" s="36"/>
      <c r="D5" s="36"/>
      <c r="E5" s="34">
        <v>0</v>
      </c>
      <c r="F5" s="34">
        <v>8</v>
      </c>
      <c r="G5" s="34">
        <v>8</v>
      </c>
      <c r="H5" s="34">
        <v>8</v>
      </c>
      <c r="I5" s="34">
        <v>4</v>
      </c>
      <c r="J5" s="34">
        <v>4</v>
      </c>
      <c r="K5" s="34">
        <v>8</v>
      </c>
      <c r="L5" s="34">
        <v>8</v>
      </c>
      <c r="M5" s="34">
        <v>10</v>
      </c>
      <c r="N5" s="34">
        <v>9</v>
      </c>
      <c r="O5" s="26">
        <f t="shared" si="0"/>
        <v>67</v>
      </c>
      <c r="R5" s="20"/>
    </row>
    <row r="6" spans="1:18" x14ac:dyDescent="0.2">
      <c r="A6" s="36" t="s">
        <v>25</v>
      </c>
      <c r="B6" s="36"/>
      <c r="C6" s="36"/>
      <c r="D6" s="36"/>
      <c r="E6" s="34">
        <v>0</v>
      </c>
      <c r="F6" s="34">
        <v>4</v>
      </c>
      <c r="G6" s="34">
        <v>4</v>
      </c>
      <c r="H6" s="34">
        <v>4</v>
      </c>
      <c r="I6" s="34">
        <v>2</v>
      </c>
      <c r="J6" s="34">
        <v>2</v>
      </c>
      <c r="K6" s="34">
        <v>4</v>
      </c>
      <c r="L6" s="34">
        <v>4</v>
      </c>
      <c r="M6" s="34">
        <v>6</v>
      </c>
      <c r="N6" s="34">
        <v>9</v>
      </c>
      <c r="O6" s="26">
        <f t="shared" si="0"/>
        <v>39</v>
      </c>
    </row>
    <row r="7" spans="1:18" x14ac:dyDescent="0.2">
      <c r="A7" s="36" t="s">
        <v>26</v>
      </c>
      <c r="B7" s="36"/>
      <c r="C7" s="36"/>
      <c r="D7" s="36"/>
      <c r="E7" s="34">
        <v>0</v>
      </c>
      <c r="F7" s="34">
        <v>4</v>
      </c>
      <c r="G7" s="34">
        <v>4</v>
      </c>
      <c r="H7" s="34">
        <v>4</v>
      </c>
      <c r="I7" s="34">
        <v>2</v>
      </c>
      <c r="J7" s="34">
        <v>2</v>
      </c>
      <c r="K7" s="34">
        <v>4</v>
      </c>
      <c r="L7" s="34">
        <v>4</v>
      </c>
      <c r="M7" s="34">
        <v>10</v>
      </c>
      <c r="N7" s="34">
        <v>9</v>
      </c>
      <c r="O7" s="26">
        <f t="shared" si="0"/>
        <v>43</v>
      </c>
    </row>
    <row r="8" spans="1:18" x14ac:dyDescent="0.2">
      <c r="A8" s="36" t="s">
        <v>27</v>
      </c>
      <c r="B8" s="36"/>
      <c r="C8" s="36"/>
      <c r="D8" s="36"/>
      <c r="E8" s="34">
        <v>0</v>
      </c>
      <c r="F8" s="34">
        <v>2</v>
      </c>
      <c r="G8" s="34">
        <v>2</v>
      </c>
      <c r="H8" s="34">
        <v>2</v>
      </c>
      <c r="I8" s="34">
        <v>1</v>
      </c>
      <c r="J8" s="34">
        <v>1</v>
      </c>
      <c r="K8" s="34">
        <v>2</v>
      </c>
      <c r="L8" s="34">
        <v>2</v>
      </c>
      <c r="M8" s="34">
        <v>2</v>
      </c>
      <c r="N8" s="34">
        <v>3</v>
      </c>
      <c r="O8" s="26">
        <f t="shared" si="0"/>
        <v>17</v>
      </c>
    </row>
    <row r="9" spans="1:18" x14ac:dyDescent="0.2">
      <c r="A9" s="36" t="s">
        <v>28</v>
      </c>
      <c r="B9" s="36"/>
      <c r="C9" s="36"/>
      <c r="D9" s="36"/>
      <c r="E9" s="34">
        <v>0</v>
      </c>
      <c r="F9" s="34">
        <v>8</v>
      </c>
      <c r="G9" s="34">
        <v>8</v>
      </c>
      <c r="H9" s="34">
        <v>8</v>
      </c>
      <c r="I9" s="34">
        <v>4</v>
      </c>
      <c r="J9" s="34">
        <v>3</v>
      </c>
      <c r="K9" s="34">
        <v>8</v>
      </c>
      <c r="L9" s="34">
        <v>8</v>
      </c>
      <c r="M9" s="34">
        <v>6</v>
      </c>
      <c r="N9" s="34">
        <v>9</v>
      </c>
      <c r="O9" s="26">
        <f t="shared" si="0"/>
        <v>62</v>
      </c>
    </row>
  </sheetData>
  <mergeCells count="9">
    <mergeCell ref="A9:D9"/>
    <mergeCell ref="A1:O1"/>
    <mergeCell ref="C2:N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10" sqref="L10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 customHeight="1" x14ac:dyDescent="0.2">
      <c r="A2" s="42" t="str">
        <f>Technical!A2</f>
        <v>RFP 730-17106 Skype for Business Certified Contact Center (rebid)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Arrow SI</v>
      </c>
      <c r="B5" s="9">
        <f>Technical!B5</f>
        <v>67</v>
      </c>
      <c r="C5" s="9">
        <f>Technical!C5</f>
        <v>53.5</v>
      </c>
      <c r="D5" s="9">
        <f>Technical!D5</f>
        <v>73.2</v>
      </c>
      <c r="E5" s="9">
        <f>Technical!E5</f>
        <v>53</v>
      </c>
      <c r="F5" s="9">
        <f>Technical!F5</f>
        <v>46</v>
      </c>
      <c r="G5" s="9">
        <f>Technical!G5</f>
        <v>68</v>
      </c>
      <c r="H5" s="9">
        <f>Technical!H5</f>
        <v>54</v>
      </c>
      <c r="I5" s="9">
        <f t="shared" ref="I5:I10" si="0">AVERAGE(B5:H5)</f>
        <v>59.24285714285714</v>
      </c>
      <c r="J5" s="22">
        <f>'Non-Technical'!C5</f>
        <v>9</v>
      </c>
      <c r="K5" s="9">
        <f>I5+J5</f>
        <v>68.242857142857133</v>
      </c>
      <c r="L5" s="10">
        <f t="shared" ref="L5:L10" si="1">RANK(K5,$K$5:$K$10,0)</f>
        <v>3</v>
      </c>
    </row>
    <row r="6" spans="1:12" ht="16.5" customHeight="1" x14ac:dyDescent="0.2">
      <c r="A6" s="8" t="str">
        <f>'7'!A5:D5</f>
        <v>AVDS</v>
      </c>
      <c r="B6" s="9">
        <f>Technical!B6</f>
        <v>67</v>
      </c>
      <c r="C6" s="9">
        <f>Technical!C6</f>
        <v>46</v>
      </c>
      <c r="D6" s="9">
        <f>Technical!D6</f>
        <v>65</v>
      </c>
      <c r="E6" s="9">
        <f>Technical!E6</f>
        <v>52</v>
      </c>
      <c r="F6" s="9">
        <f>Technical!F6</f>
        <v>46</v>
      </c>
      <c r="G6" s="9">
        <f>Technical!G6</f>
        <v>67</v>
      </c>
      <c r="H6" s="9">
        <f>Technical!H6</f>
        <v>60</v>
      </c>
      <c r="I6" s="9">
        <f t="shared" si="0"/>
        <v>57.571428571428569</v>
      </c>
      <c r="J6" s="22">
        <f>'Non-Technical'!C6</f>
        <v>12</v>
      </c>
      <c r="K6" s="9">
        <f>I6+J6</f>
        <v>69.571428571428569</v>
      </c>
      <c r="L6" s="10">
        <f t="shared" si="1"/>
        <v>2</v>
      </c>
    </row>
    <row r="7" spans="1:12" x14ac:dyDescent="0.2">
      <c r="A7" s="8" t="str">
        <f>'7'!A6:D6</f>
        <v>ConvergeOne</v>
      </c>
      <c r="B7" s="9">
        <f>Technical!B7</f>
        <v>39</v>
      </c>
      <c r="C7" s="9">
        <f>Technical!C7</f>
        <v>56.5</v>
      </c>
      <c r="D7" s="9">
        <f>Technical!D7</f>
        <v>65.7</v>
      </c>
      <c r="E7" s="9">
        <f>Technical!E7</f>
        <v>56</v>
      </c>
      <c r="F7" s="9">
        <f>Technical!F7</f>
        <v>50</v>
      </c>
      <c r="G7" s="9">
        <f>Technical!G7</f>
        <v>66</v>
      </c>
      <c r="H7" s="9">
        <f>Technical!H7</f>
        <v>54</v>
      </c>
      <c r="I7" s="9">
        <f t="shared" si="0"/>
        <v>55.31428571428571</v>
      </c>
      <c r="J7" s="22">
        <f>'Non-Technical'!C7</f>
        <v>9</v>
      </c>
      <c r="K7" s="9">
        <f t="shared" ref="K7:K9" si="2">I7+J7</f>
        <v>64.314285714285717</v>
      </c>
      <c r="L7" s="10">
        <f t="shared" si="1"/>
        <v>4</v>
      </c>
    </row>
    <row r="8" spans="1:12" x14ac:dyDescent="0.2">
      <c r="A8" s="8" t="str">
        <f>'7'!A7:D7</f>
        <v>Genesis</v>
      </c>
      <c r="B8" s="9">
        <f>Technical!B8</f>
        <v>43</v>
      </c>
      <c r="C8" s="9">
        <f>Technical!C8</f>
        <v>51</v>
      </c>
      <c r="D8" s="9">
        <f>Technical!D8</f>
        <v>65.7</v>
      </c>
      <c r="E8" s="9">
        <f>Technical!E8</f>
        <v>17</v>
      </c>
      <c r="F8" s="9">
        <f>Technical!F8</f>
        <v>44</v>
      </c>
      <c r="G8" s="9">
        <f>Technical!G8</f>
        <v>57</v>
      </c>
      <c r="H8" s="9">
        <f>Technical!H8</f>
        <v>53</v>
      </c>
      <c r="I8" s="9">
        <f t="shared" si="0"/>
        <v>47.24285714285714</v>
      </c>
      <c r="J8" s="22">
        <f>'Non-Technical'!C8</f>
        <v>9</v>
      </c>
      <c r="K8" s="9">
        <f t="shared" si="2"/>
        <v>56.24285714285714</v>
      </c>
      <c r="L8" s="10">
        <f t="shared" si="1"/>
        <v>6</v>
      </c>
    </row>
    <row r="9" spans="1:12" x14ac:dyDescent="0.2">
      <c r="A9" s="8" t="str">
        <f>'7'!A8:D8</f>
        <v>inContact</v>
      </c>
      <c r="B9" s="9">
        <f>Technical!B9</f>
        <v>17</v>
      </c>
      <c r="C9" s="9">
        <f>Technical!C9</f>
        <v>51</v>
      </c>
      <c r="D9" s="9">
        <f>Technical!D9</f>
        <v>73.050000000000011</v>
      </c>
      <c r="E9" s="9">
        <f>Technical!E9</f>
        <v>47</v>
      </c>
      <c r="F9" s="9">
        <f>Technical!F9</f>
        <v>47</v>
      </c>
      <c r="G9" s="9">
        <f>Technical!G9</f>
        <v>65</v>
      </c>
      <c r="H9" s="9">
        <f>Technical!H9</f>
        <v>59.5</v>
      </c>
      <c r="I9" s="9">
        <f t="shared" si="0"/>
        <v>51.364285714285714</v>
      </c>
      <c r="J9" s="22">
        <f>'Non-Technical'!C9</f>
        <v>10.5</v>
      </c>
      <c r="K9" s="9">
        <f t="shared" si="2"/>
        <v>61.864285714285714</v>
      </c>
      <c r="L9" s="10">
        <f t="shared" si="1"/>
        <v>5</v>
      </c>
    </row>
    <row r="10" spans="1:12" x14ac:dyDescent="0.2">
      <c r="A10" s="8" t="str">
        <f>'7'!A9:D9</f>
        <v>WorkStream People</v>
      </c>
      <c r="B10" s="9">
        <f>Technical!B10</f>
        <v>62</v>
      </c>
      <c r="C10" s="9">
        <f>Technical!C10</f>
        <v>49</v>
      </c>
      <c r="D10" s="9">
        <f>Technical!D10</f>
        <v>63.550000000000004</v>
      </c>
      <c r="E10" s="9">
        <f>Technical!E10</f>
        <v>64</v>
      </c>
      <c r="F10" s="9">
        <f>Technical!F10</f>
        <v>58</v>
      </c>
      <c r="G10" s="9">
        <f>Technical!G10</f>
        <v>69</v>
      </c>
      <c r="H10" s="9">
        <f>Technical!H10</f>
        <v>64</v>
      </c>
      <c r="I10" s="9">
        <f t="shared" si="0"/>
        <v>61.364285714285714</v>
      </c>
      <c r="J10" s="22">
        <f>'Non-Technical'!C10</f>
        <v>15</v>
      </c>
      <c r="K10" s="9">
        <f>I10+J10</f>
        <v>76.364285714285714</v>
      </c>
      <c r="L10" s="10">
        <f t="shared" si="1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5"/>
  <sheetViews>
    <sheetView workbookViewId="0">
      <selection activeCell="C3" sqref="C3:F3"/>
    </sheetView>
  </sheetViews>
  <sheetFormatPr defaultRowHeight="12.75" x14ac:dyDescent="0.2"/>
  <cols>
    <col min="1" max="1" width="2" style="28" customWidth="1"/>
    <col min="2" max="2" width="38" style="28" bestFit="1" customWidth="1"/>
    <col min="3" max="3" width="12" style="28" customWidth="1"/>
    <col min="4" max="5" width="10.7109375" style="28" customWidth="1"/>
    <col min="6" max="6" width="12.140625" style="28" customWidth="1"/>
    <col min="7" max="8" width="10.42578125" style="28" customWidth="1"/>
    <col min="9" max="9" width="11.42578125" style="28" customWidth="1"/>
    <col min="10" max="11" width="9" style="28" customWidth="1"/>
    <col min="12" max="12" width="11.42578125" style="28" customWidth="1"/>
    <col min="13" max="14" width="10" style="28" customWidth="1"/>
    <col min="15" max="15" width="11.42578125" style="28" customWidth="1"/>
    <col min="16" max="17" width="10" style="28" customWidth="1"/>
    <col min="18" max="18" width="11.42578125" style="28" customWidth="1"/>
    <col min="19" max="20" width="10" style="28" customWidth="1"/>
    <col min="21" max="21" width="12.140625" style="28" customWidth="1"/>
    <col min="22" max="23" width="10.42578125" style="28" customWidth="1"/>
    <col min="24" max="24" width="11.42578125" style="28" customWidth="1"/>
    <col min="25" max="26" width="9" style="28" customWidth="1"/>
    <col min="27" max="27" width="11.42578125" style="28" customWidth="1"/>
    <col min="28" max="28" width="10" style="28" customWidth="1"/>
    <col min="29" max="32" width="13" style="28" customWidth="1"/>
    <col min="33" max="16384" width="9.140625" style="28"/>
  </cols>
  <sheetData>
    <row r="1" spans="2:34" ht="15.75" x14ac:dyDescent="0.25">
      <c r="B1" s="45" t="s">
        <v>36</v>
      </c>
      <c r="C1" s="45"/>
      <c r="D1" s="45"/>
      <c r="E1" s="46" t="str">
        <f>[1]Cover!A6</f>
        <v>RFP 730-17106 Skype for Business Certified Contact Center (rebid)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2:34" ht="15.75" customHeight="1" x14ac:dyDescent="0.25">
      <c r="C2" s="46"/>
      <c r="D2" s="46"/>
      <c r="E2" s="46"/>
      <c r="F2" s="46"/>
      <c r="G2" s="46"/>
      <c r="U2" s="46"/>
      <c r="V2" s="46"/>
    </row>
    <row r="3" spans="2:34" ht="14.25" x14ac:dyDescent="0.2">
      <c r="B3" s="47" t="s">
        <v>37</v>
      </c>
      <c r="C3" s="48">
        <f>[1]Cover!E13</f>
        <v>0</v>
      </c>
      <c r="D3" s="48"/>
      <c r="E3" s="48"/>
      <c r="F3" s="48"/>
    </row>
    <row r="4" spans="2:34" ht="15" customHeight="1" x14ac:dyDescent="0.2">
      <c r="F4" s="1"/>
      <c r="U4" s="1"/>
    </row>
    <row r="5" spans="2:34" ht="16.5" thickBot="1" x14ac:dyDescent="0.3">
      <c r="B5" s="1"/>
      <c r="C5" s="49" t="s">
        <v>38</v>
      </c>
      <c r="D5" s="49"/>
      <c r="E5" s="49"/>
      <c r="F5" s="49" t="s">
        <v>13</v>
      </c>
      <c r="G5" s="49"/>
      <c r="H5" s="49"/>
      <c r="I5" s="49" t="s">
        <v>14</v>
      </c>
      <c r="J5" s="49"/>
      <c r="K5" s="49"/>
      <c r="L5" s="49" t="s">
        <v>20</v>
      </c>
      <c r="M5" s="49"/>
      <c r="N5" s="49"/>
      <c r="O5" s="49" t="s">
        <v>29</v>
      </c>
      <c r="P5" s="49"/>
      <c r="Q5" s="49"/>
      <c r="R5" s="49" t="s">
        <v>30</v>
      </c>
      <c r="S5" s="49"/>
      <c r="T5" s="49"/>
      <c r="U5" s="49" t="s">
        <v>31</v>
      </c>
      <c r="V5" s="49"/>
      <c r="W5" s="49"/>
      <c r="X5" s="49" t="s">
        <v>32</v>
      </c>
      <c r="Y5" s="49"/>
      <c r="Z5" s="49"/>
      <c r="AA5" s="49" t="s">
        <v>33</v>
      </c>
      <c r="AB5" s="49"/>
      <c r="AC5" s="49"/>
      <c r="AD5" s="49" t="s">
        <v>34</v>
      </c>
      <c r="AE5" s="49"/>
      <c r="AF5" s="49"/>
    </row>
    <row r="6" spans="2:34" s="58" customFormat="1" ht="151.5" customHeight="1" x14ac:dyDescent="0.2">
      <c r="B6" s="50"/>
      <c r="C6" s="51" t="s">
        <v>61</v>
      </c>
      <c r="D6" s="52"/>
      <c r="E6" s="53"/>
      <c r="F6" s="54" t="s">
        <v>39</v>
      </c>
      <c r="G6" s="55"/>
      <c r="H6" s="56"/>
      <c r="I6" s="54" t="s">
        <v>40</v>
      </c>
      <c r="J6" s="55"/>
      <c r="K6" s="56"/>
      <c r="L6" s="54" t="s">
        <v>41</v>
      </c>
      <c r="M6" s="55"/>
      <c r="N6" s="56"/>
      <c r="O6" s="54" t="s">
        <v>42</v>
      </c>
      <c r="P6" s="55"/>
      <c r="Q6" s="56"/>
      <c r="R6" s="54" t="s">
        <v>43</v>
      </c>
      <c r="S6" s="55"/>
      <c r="T6" s="56"/>
      <c r="U6" s="54" t="s">
        <v>44</v>
      </c>
      <c r="V6" s="55"/>
      <c r="W6" s="56"/>
      <c r="X6" s="54" t="s">
        <v>45</v>
      </c>
      <c r="Y6" s="55"/>
      <c r="Z6" s="56"/>
      <c r="AA6" s="54" t="s">
        <v>46</v>
      </c>
      <c r="AB6" s="55"/>
      <c r="AC6" s="56"/>
      <c r="AD6" s="54" t="s">
        <v>47</v>
      </c>
      <c r="AE6" s="55"/>
      <c r="AF6" s="56"/>
      <c r="AG6" s="57" t="s">
        <v>48</v>
      </c>
    </row>
    <row r="7" spans="2:34" x14ac:dyDescent="0.2">
      <c r="B7" s="59" t="s">
        <v>11</v>
      </c>
      <c r="C7" s="60" t="s">
        <v>49</v>
      </c>
      <c r="D7" s="61" t="s">
        <v>50</v>
      </c>
      <c r="E7" s="62" t="s">
        <v>51</v>
      </c>
      <c r="F7" s="63" t="s">
        <v>49</v>
      </c>
      <c r="G7" s="64" t="s">
        <v>50</v>
      </c>
      <c r="H7" s="65" t="s">
        <v>51</v>
      </c>
      <c r="I7" s="63" t="s">
        <v>49</v>
      </c>
      <c r="J7" s="64" t="s">
        <v>50</v>
      </c>
      <c r="K7" s="65" t="s">
        <v>51</v>
      </c>
      <c r="L7" s="60" t="s">
        <v>49</v>
      </c>
      <c r="M7" s="61" t="s">
        <v>50</v>
      </c>
      <c r="N7" s="62" t="s">
        <v>51</v>
      </c>
      <c r="O7" s="60" t="s">
        <v>49</v>
      </c>
      <c r="P7" s="61" t="s">
        <v>50</v>
      </c>
      <c r="Q7" s="62" t="s">
        <v>51</v>
      </c>
      <c r="R7" s="60" t="s">
        <v>49</v>
      </c>
      <c r="S7" s="61" t="s">
        <v>50</v>
      </c>
      <c r="T7" s="62" t="s">
        <v>51</v>
      </c>
      <c r="U7" s="63" t="s">
        <v>49</v>
      </c>
      <c r="V7" s="64" t="s">
        <v>50</v>
      </c>
      <c r="W7" s="65" t="s">
        <v>51</v>
      </c>
      <c r="X7" s="63" t="s">
        <v>49</v>
      </c>
      <c r="Y7" s="64" t="s">
        <v>50</v>
      </c>
      <c r="Z7" s="65" t="s">
        <v>51</v>
      </c>
      <c r="AA7" s="60" t="s">
        <v>49</v>
      </c>
      <c r="AB7" s="61" t="s">
        <v>50</v>
      </c>
      <c r="AC7" s="62" t="s">
        <v>51</v>
      </c>
      <c r="AD7" s="60" t="s">
        <v>49</v>
      </c>
      <c r="AE7" s="61" t="s">
        <v>50</v>
      </c>
      <c r="AF7" s="62" t="s">
        <v>51</v>
      </c>
      <c r="AG7" s="66"/>
    </row>
    <row r="8" spans="2:34" x14ac:dyDescent="0.2">
      <c r="B8" s="67" t="str">
        <f>'[1]RFP Submittal'!A4</f>
        <v>Arrow SI</v>
      </c>
      <c r="C8" s="68"/>
      <c r="D8" s="69">
        <v>3</v>
      </c>
      <c r="E8" s="70">
        <f>C8*D8</f>
        <v>0</v>
      </c>
      <c r="F8" s="68"/>
      <c r="G8" s="69">
        <v>2</v>
      </c>
      <c r="H8" s="71">
        <f>F8*G8</f>
        <v>0</v>
      </c>
      <c r="I8" s="68"/>
      <c r="J8" s="69">
        <v>2</v>
      </c>
      <c r="K8" s="71">
        <f>I8*J8</f>
        <v>0</v>
      </c>
      <c r="L8" s="68"/>
      <c r="M8" s="69">
        <v>2</v>
      </c>
      <c r="N8" s="70">
        <f>L8*M8</f>
        <v>0</v>
      </c>
      <c r="O8" s="68"/>
      <c r="P8" s="69">
        <v>1</v>
      </c>
      <c r="Q8" s="72">
        <f>O8*P8</f>
        <v>0</v>
      </c>
      <c r="R8" s="68"/>
      <c r="S8" s="69">
        <v>1</v>
      </c>
      <c r="T8" s="72">
        <f>R8*S8</f>
        <v>0</v>
      </c>
      <c r="U8" s="68"/>
      <c r="V8" s="69">
        <v>2</v>
      </c>
      <c r="W8" s="71">
        <f>U8*V8</f>
        <v>0</v>
      </c>
      <c r="X8" s="68"/>
      <c r="Y8" s="69">
        <v>2</v>
      </c>
      <c r="Z8" s="71">
        <f>X8*Y8</f>
        <v>0</v>
      </c>
      <c r="AA8" s="68"/>
      <c r="AB8" s="69">
        <v>2</v>
      </c>
      <c r="AC8" s="70">
        <f>AA8*AB8</f>
        <v>0</v>
      </c>
      <c r="AD8" s="68"/>
      <c r="AE8" s="69">
        <v>3</v>
      </c>
      <c r="AF8" s="70">
        <f>AD8*AE8</f>
        <v>0</v>
      </c>
      <c r="AG8" s="73">
        <f>SUM(E8+H8+K8+N8+Q8+T8+W8+Z8+AC8+AF8)</f>
        <v>0</v>
      </c>
    </row>
    <row r="9" spans="2:34" x14ac:dyDescent="0.2">
      <c r="B9" s="67" t="str">
        <f>'[1]RFP Submittal'!A5</f>
        <v>AVDS</v>
      </c>
      <c r="C9" s="68"/>
      <c r="D9" s="69">
        <v>3</v>
      </c>
      <c r="E9" s="70">
        <f t="shared" ref="E9:E10" si="0">C9*D9</f>
        <v>0</v>
      </c>
      <c r="F9" s="68"/>
      <c r="G9" s="69">
        <v>2</v>
      </c>
      <c r="H9" s="71">
        <f t="shared" ref="H9:H10" si="1">F9*G9</f>
        <v>0</v>
      </c>
      <c r="I9" s="68"/>
      <c r="J9" s="69">
        <v>2</v>
      </c>
      <c r="K9" s="71">
        <f t="shared" ref="K9:K10" si="2">I9*J9</f>
        <v>0</v>
      </c>
      <c r="L9" s="68"/>
      <c r="M9" s="69">
        <v>2</v>
      </c>
      <c r="N9" s="70">
        <f t="shared" ref="N9:N10" si="3">L9*M9</f>
        <v>0</v>
      </c>
      <c r="O9" s="68"/>
      <c r="P9" s="69">
        <v>1</v>
      </c>
      <c r="Q9" s="72">
        <f t="shared" ref="Q9:Q10" si="4">O9*P9</f>
        <v>0</v>
      </c>
      <c r="R9" s="68"/>
      <c r="S9" s="69">
        <v>1</v>
      </c>
      <c r="T9" s="72">
        <f t="shared" ref="T9:T10" si="5">R9*S9</f>
        <v>0</v>
      </c>
      <c r="U9" s="68"/>
      <c r="V9" s="69">
        <v>2</v>
      </c>
      <c r="W9" s="71">
        <f t="shared" ref="W9:W10" si="6">U9*V9</f>
        <v>0</v>
      </c>
      <c r="X9" s="68"/>
      <c r="Y9" s="69">
        <v>2</v>
      </c>
      <c r="Z9" s="71">
        <f t="shared" ref="Z9:Z10" si="7">X9*Y9</f>
        <v>0</v>
      </c>
      <c r="AA9" s="68"/>
      <c r="AB9" s="69">
        <v>2</v>
      </c>
      <c r="AC9" s="70">
        <f t="shared" ref="AC9:AC10" si="8">AA9*AB9</f>
        <v>0</v>
      </c>
      <c r="AD9" s="68"/>
      <c r="AE9" s="69">
        <v>3</v>
      </c>
      <c r="AF9" s="70">
        <f t="shared" ref="AF9:AF10" si="9">AD9*AE9</f>
        <v>0</v>
      </c>
      <c r="AG9" s="73">
        <f t="shared" ref="AG9:AG10" si="10">SUM(E9+H9+K9+N9+Q9+T9+W9+Z9+AC9+AF9)</f>
        <v>0</v>
      </c>
    </row>
    <row r="10" spans="2:34" x14ac:dyDescent="0.2">
      <c r="B10" s="67" t="str">
        <f>'[1]RFP Submittal'!A6</f>
        <v>ConvergeOne</v>
      </c>
      <c r="C10" s="68"/>
      <c r="D10" s="69">
        <v>3</v>
      </c>
      <c r="E10" s="70">
        <f t="shared" si="0"/>
        <v>0</v>
      </c>
      <c r="F10" s="68"/>
      <c r="G10" s="69">
        <v>2</v>
      </c>
      <c r="H10" s="71">
        <f t="shared" si="1"/>
        <v>0</v>
      </c>
      <c r="I10" s="68"/>
      <c r="J10" s="69">
        <v>2</v>
      </c>
      <c r="K10" s="71">
        <f t="shared" si="2"/>
        <v>0</v>
      </c>
      <c r="L10" s="68"/>
      <c r="M10" s="69">
        <v>2</v>
      </c>
      <c r="N10" s="70">
        <f t="shared" si="3"/>
        <v>0</v>
      </c>
      <c r="O10" s="68"/>
      <c r="P10" s="69">
        <v>1</v>
      </c>
      <c r="Q10" s="72">
        <f t="shared" si="4"/>
        <v>0</v>
      </c>
      <c r="R10" s="68"/>
      <c r="S10" s="69">
        <v>1</v>
      </c>
      <c r="T10" s="72">
        <f t="shared" si="5"/>
        <v>0</v>
      </c>
      <c r="U10" s="68"/>
      <c r="V10" s="69">
        <v>2</v>
      </c>
      <c r="W10" s="71">
        <f t="shared" si="6"/>
        <v>0</v>
      </c>
      <c r="X10" s="68"/>
      <c r="Y10" s="69">
        <v>2</v>
      </c>
      <c r="Z10" s="71">
        <f t="shared" si="7"/>
        <v>0</v>
      </c>
      <c r="AA10" s="68"/>
      <c r="AB10" s="69">
        <v>2</v>
      </c>
      <c r="AC10" s="70">
        <f t="shared" si="8"/>
        <v>0</v>
      </c>
      <c r="AD10" s="68"/>
      <c r="AE10" s="69">
        <v>3</v>
      </c>
      <c r="AF10" s="70">
        <f t="shared" si="9"/>
        <v>0</v>
      </c>
      <c r="AG10" s="73">
        <f t="shared" si="10"/>
        <v>0</v>
      </c>
    </row>
    <row r="11" spans="2:34" x14ac:dyDescent="0.2">
      <c r="B11" s="67" t="str">
        <f>'[1]RFP Submittal'!A7</f>
        <v>Genesis</v>
      </c>
      <c r="C11" s="68"/>
      <c r="D11" s="69">
        <v>3</v>
      </c>
      <c r="E11" s="70">
        <f>C11*D11</f>
        <v>0</v>
      </c>
      <c r="F11" s="68"/>
      <c r="G11" s="69">
        <v>2</v>
      </c>
      <c r="H11" s="71">
        <f>F11*G11</f>
        <v>0</v>
      </c>
      <c r="I11" s="68"/>
      <c r="J11" s="69">
        <v>2</v>
      </c>
      <c r="K11" s="71">
        <f>I11*J11</f>
        <v>0</v>
      </c>
      <c r="L11" s="68"/>
      <c r="M11" s="69">
        <v>2</v>
      </c>
      <c r="N11" s="70">
        <f>L11*M11</f>
        <v>0</v>
      </c>
      <c r="O11" s="68"/>
      <c r="P11" s="69">
        <v>1</v>
      </c>
      <c r="Q11" s="72">
        <f>O11*P11</f>
        <v>0</v>
      </c>
      <c r="R11" s="68"/>
      <c r="S11" s="69">
        <v>1</v>
      </c>
      <c r="T11" s="72">
        <f>R11*S11</f>
        <v>0</v>
      </c>
      <c r="U11" s="68"/>
      <c r="V11" s="69">
        <v>2</v>
      </c>
      <c r="W11" s="71">
        <f>U11*V11</f>
        <v>0</v>
      </c>
      <c r="X11" s="68"/>
      <c r="Y11" s="69">
        <v>2</v>
      </c>
      <c r="Z11" s="71">
        <f>X11*Y11</f>
        <v>0</v>
      </c>
      <c r="AA11" s="68"/>
      <c r="AB11" s="69">
        <v>2</v>
      </c>
      <c r="AC11" s="70">
        <f>AA11*AB11</f>
        <v>0</v>
      </c>
      <c r="AD11" s="68"/>
      <c r="AE11" s="69">
        <v>3</v>
      </c>
      <c r="AF11" s="70">
        <f>AD11*AE11</f>
        <v>0</v>
      </c>
      <c r="AG11" s="73">
        <f>SUM(E11+H11+K11+N11+Q11+T11+W11+Z11+AC11+AF11)</f>
        <v>0</v>
      </c>
    </row>
    <row r="12" spans="2:34" x14ac:dyDescent="0.2">
      <c r="B12" s="67" t="str">
        <f>'[1]RFP Submittal'!A8</f>
        <v>inContact</v>
      </c>
      <c r="C12" s="68"/>
      <c r="D12" s="69">
        <v>3</v>
      </c>
      <c r="E12" s="70">
        <f t="shared" ref="E12" si="11">C12*D12</f>
        <v>0</v>
      </c>
      <c r="F12" s="68"/>
      <c r="G12" s="69">
        <v>2</v>
      </c>
      <c r="H12" s="71">
        <f t="shared" ref="H12" si="12">F12*G12</f>
        <v>0</v>
      </c>
      <c r="I12" s="68"/>
      <c r="J12" s="69">
        <v>2</v>
      </c>
      <c r="K12" s="71">
        <f t="shared" ref="K12" si="13">I12*J12</f>
        <v>0</v>
      </c>
      <c r="L12" s="68"/>
      <c r="M12" s="69">
        <v>2</v>
      </c>
      <c r="N12" s="70">
        <f t="shared" ref="N12" si="14">L12*M12</f>
        <v>0</v>
      </c>
      <c r="O12" s="68"/>
      <c r="P12" s="69">
        <v>1</v>
      </c>
      <c r="Q12" s="72">
        <f t="shared" ref="Q12" si="15">O12*P12</f>
        <v>0</v>
      </c>
      <c r="R12" s="68"/>
      <c r="S12" s="69">
        <v>1</v>
      </c>
      <c r="T12" s="72">
        <f t="shared" ref="T12" si="16">R12*S12</f>
        <v>0</v>
      </c>
      <c r="U12" s="68"/>
      <c r="V12" s="69">
        <v>2</v>
      </c>
      <c r="W12" s="71">
        <f t="shared" ref="W12" si="17">U12*V12</f>
        <v>0</v>
      </c>
      <c r="X12" s="68"/>
      <c r="Y12" s="69">
        <v>2</v>
      </c>
      <c r="Z12" s="71">
        <f t="shared" ref="Z12" si="18">X12*Y12</f>
        <v>0</v>
      </c>
      <c r="AA12" s="68"/>
      <c r="AB12" s="69">
        <v>2</v>
      </c>
      <c r="AC12" s="70">
        <f t="shared" ref="AC12" si="19">AA12*AB12</f>
        <v>0</v>
      </c>
      <c r="AD12" s="68"/>
      <c r="AE12" s="69">
        <v>3</v>
      </c>
      <c r="AF12" s="70">
        <f t="shared" ref="AF12" si="20">AD12*AE12</f>
        <v>0</v>
      </c>
      <c r="AG12" s="73">
        <f t="shared" ref="AG12" si="21">SUM(E12+H12+K12+N12+Q12+T12+W12+Z12+AC12+AF12)</f>
        <v>0</v>
      </c>
    </row>
    <row r="13" spans="2:34" x14ac:dyDescent="0.2">
      <c r="B13" s="67" t="str">
        <f>'[1]RFP Submittal'!A9</f>
        <v>WorkStream People</v>
      </c>
      <c r="C13" s="68"/>
      <c r="D13" s="69">
        <v>3</v>
      </c>
      <c r="E13" s="70">
        <f>C13*D13</f>
        <v>0</v>
      </c>
      <c r="F13" s="68"/>
      <c r="G13" s="69">
        <v>2</v>
      </c>
      <c r="H13" s="71">
        <f>F13*G13</f>
        <v>0</v>
      </c>
      <c r="I13" s="68"/>
      <c r="J13" s="69">
        <v>2</v>
      </c>
      <c r="K13" s="71">
        <f>I13*J13</f>
        <v>0</v>
      </c>
      <c r="L13" s="68"/>
      <c r="M13" s="69">
        <v>2</v>
      </c>
      <c r="N13" s="70">
        <f>L13*M13</f>
        <v>0</v>
      </c>
      <c r="O13" s="68"/>
      <c r="P13" s="69">
        <v>1</v>
      </c>
      <c r="Q13" s="72">
        <f>O13*P13</f>
        <v>0</v>
      </c>
      <c r="R13" s="68"/>
      <c r="S13" s="69">
        <v>1</v>
      </c>
      <c r="T13" s="72">
        <f>R13*S13</f>
        <v>0</v>
      </c>
      <c r="U13" s="68"/>
      <c r="V13" s="69">
        <v>2</v>
      </c>
      <c r="W13" s="71">
        <f>U13*V13</f>
        <v>0</v>
      </c>
      <c r="X13" s="68"/>
      <c r="Y13" s="69">
        <v>2</v>
      </c>
      <c r="Z13" s="71">
        <f>X13*Y13</f>
        <v>0</v>
      </c>
      <c r="AA13" s="68"/>
      <c r="AB13" s="69">
        <v>2</v>
      </c>
      <c r="AC13" s="70">
        <f>AA13*AB13</f>
        <v>0</v>
      </c>
      <c r="AD13" s="68"/>
      <c r="AE13" s="69">
        <v>3</v>
      </c>
      <c r="AF13" s="70">
        <f>AD13*AE13</f>
        <v>0</v>
      </c>
      <c r="AG13" s="73">
        <f>SUM(E13+H13+K13+N13+Q13+T13+W13+Z13+AC13+AF13)</f>
        <v>0</v>
      </c>
    </row>
    <row r="14" spans="2:34" x14ac:dyDescent="0.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</row>
    <row r="15" spans="2:34" x14ac:dyDescent="0.2">
      <c r="B15" s="75" t="s">
        <v>52</v>
      </c>
      <c r="C15" s="76"/>
      <c r="D15" s="76"/>
      <c r="E15" s="77"/>
      <c r="F15" s="74"/>
      <c r="G15" s="74" t="s">
        <v>53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 t="s">
        <v>53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spans="2:34" x14ac:dyDescent="0.2">
      <c r="B16" s="78"/>
      <c r="C16" s="79"/>
      <c r="D16" s="79"/>
      <c r="E16" s="80"/>
      <c r="F16" s="74"/>
      <c r="G16" s="74" t="s">
        <v>54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 t="s">
        <v>54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2:33" x14ac:dyDescent="0.2">
      <c r="B17" s="78"/>
      <c r="C17" s="79"/>
      <c r="D17" s="79"/>
      <c r="E17" s="8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2:33" x14ac:dyDescent="0.2">
      <c r="B18" s="81"/>
      <c r="C18" s="82"/>
      <c r="D18" s="82"/>
      <c r="E18" s="83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</row>
    <row r="20" spans="2:33" x14ac:dyDescent="0.2">
      <c r="B20" s="84" t="s">
        <v>55</v>
      </c>
      <c r="C20" s="85"/>
      <c r="D20" s="85"/>
      <c r="E20" s="85"/>
    </row>
    <row r="21" spans="2:33" x14ac:dyDescent="0.2">
      <c r="B21" s="84" t="s">
        <v>56</v>
      </c>
      <c r="C21" s="85"/>
      <c r="D21" s="85"/>
      <c r="E21" s="85"/>
    </row>
    <row r="22" spans="2:33" x14ac:dyDescent="0.2">
      <c r="B22" s="84" t="s">
        <v>57</v>
      </c>
      <c r="C22" s="85"/>
      <c r="D22" s="85"/>
      <c r="E22" s="85"/>
    </row>
    <row r="23" spans="2:33" x14ac:dyDescent="0.2">
      <c r="B23" s="84" t="s">
        <v>58</v>
      </c>
      <c r="C23" s="85"/>
      <c r="D23" s="85"/>
      <c r="E23" s="85"/>
    </row>
    <row r="24" spans="2:33" x14ac:dyDescent="0.2">
      <c r="B24" s="84" t="s">
        <v>59</v>
      </c>
      <c r="C24" s="85"/>
      <c r="D24" s="85"/>
      <c r="E24" s="85"/>
    </row>
    <row r="25" spans="2:33" x14ac:dyDescent="0.2">
      <c r="B25" s="84" t="s">
        <v>60</v>
      </c>
      <c r="C25" s="85"/>
      <c r="D25" s="85"/>
      <c r="E25" s="85"/>
    </row>
  </sheetData>
  <mergeCells count="29">
    <mergeCell ref="B21:E21"/>
    <mergeCell ref="B22:E22"/>
    <mergeCell ref="B23:E23"/>
    <mergeCell ref="B24:E24"/>
    <mergeCell ref="B25:E25"/>
    <mergeCell ref="U6:W6"/>
    <mergeCell ref="X6:Z6"/>
    <mergeCell ref="AA6:AC6"/>
    <mergeCell ref="AD6:AF6"/>
    <mergeCell ref="B15:E18"/>
    <mergeCell ref="B20:E20"/>
    <mergeCell ref="C6:E6"/>
    <mergeCell ref="F6:H6"/>
    <mergeCell ref="I6:K6"/>
    <mergeCell ref="L6:N6"/>
    <mergeCell ref="O6:Q6"/>
    <mergeCell ref="R6:T6"/>
    <mergeCell ref="O5:Q5"/>
    <mergeCell ref="R5:T5"/>
    <mergeCell ref="U5:W5"/>
    <mergeCell ref="X5:Z5"/>
    <mergeCell ref="AA5:AC5"/>
    <mergeCell ref="AD5:AF5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13"/>
      <c r="B2" s="12"/>
      <c r="C2" s="38" t="s">
        <v>6</v>
      </c>
      <c r="D2" s="38"/>
      <c r="E2" s="38"/>
      <c r="F2" s="38"/>
      <c r="G2" s="38"/>
      <c r="H2" s="12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5" x14ac:dyDescent="0.2">
      <c r="A4" s="36" t="s">
        <v>23</v>
      </c>
      <c r="B4" s="36"/>
      <c r="C4" s="36"/>
      <c r="D4" s="36"/>
      <c r="E4" s="29">
        <v>0</v>
      </c>
      <c r="F4" s="29">
        <v>6</v>
      </c>
      <c r="G4" s="29">
        <v>8</v>
      </c>
      <c r="H4" s="29">
        <v>7</v>
      </c>
      <c r="I4" s="29">
        <v>2.5</v>
      </c>
      <c r="J4" s="29">
        <v>3</v>
      </c>
      <c r="K4" s="29">
        <v>6</v>
      </c>
      <c r="L4" s="29">
        <v>6</v>
      </c>
      <c r="M4" s="29">
        <v>6</v>
      </c>
      <c r="N4" s="29">
        <v>9</v>
      </c>
      <c r="O4" s="26">
        <f t="shared" ref="O4:O9" si="0">SUM(E4:N4)</f>
        <v>53.5</v>
      </c>
    </row>
    <row r="5" spans="1:15" x14ac:dyDescent="0.2">
      <c r="A5" s="40" t="s">
        <v>24</v>
      </c>
      <c r="B5" s="36"/>
      <c r="C5" s="36"/>
      <c r="D5" s="36"/>
      <c r="E5" s="29">
        <v>0</v>
      </c>
      <c r="F5" s="29">
        <v>5</v>
      </c>
      <c r="G5" s="29">
        <v>6</v>
      </c>
      <c r="H5" s="29">
        <v>5</v>
      </c>
      <c r="I5" s="29">
        <v>3</v>
      </c>
      <c r="J5" s="29">
        <v>3</v>
      </c>
      <c r="K5" s="29">
        <v>6</v>
      </c>
      <c r="L5" s="29">
        <v>3</v>
      </c>
      <c r="M5" s="29">
        <v>6</v>
      </c>
      <c r="N5" s="29">
        <v>9</v>
      </c>
      <c r="O5" s="26">
        <f t="shared" si="0"/>
        <v>46</v>
      </c>
    </row>
    <row r="6" spans="1:15" x14ac:dyDescent="0.2">
      <c r="A6" s="36" t="s">
        <v>25</v>
      </c>
      <c r="B6" s="36"/>
      <c r="C6" s="36"/>
      <c r="D6" s="36"/>
      <c r="E6" s="29">
        <v>0</v>
      </c>
      <c r="F6" s="29">
        <v>8</v>
      </c>
      <c r="G6" s="29">
        <v>7</v>
      </c>
      <c r="H6" s="29">
        <v>7</v>
      </c>
      <c r="I6" s="29">
        <v>5</v>
      </c>
      <c r="J6" s="29">
        <v>3.5</v>
      </c>
      <c r="K6" s="29">
        <v>6</v>
      </c>
      <c r="L6" s="29">
        <v>7</v>
      </c>
      <c r="M6" s="29">
        <v>4</v>
      </c>
      <c r="N6" s="29">
        <v>9</v>
      </c>
      <c r="O6" s="26">
        <f t="shared" si="0"/>
        <v>56.5</v>
      </c>
    </row>
    <row r="7" spans="1:15" x14ac:dyDescent="0.2">
      <c r="A7" s="36" t="s">
        <v>26</v>
      </c>
      <c r="B7" s="36"/>
      <c r="C7" s="36"/>
      <c r="D7" s="36"/>
      <c r="E7" s="29">
        <v>0</v>
      </c>
      <c r="F7" s="29">
        <v>6</v>
      </c>
      <c r="G7" s="29">
        <v>6</v>
      </c>
      <c r="H7" s="29">
        <v>6</v>
      </c>
      <c r="I7" s="29">
        <v>3</v>
      </c>
      <c r="J7" s="29">
        <v>3</v>
      </c>
      <c r="K7" s="29">
        <v>6</v>
      </c>
      <c r="L7" s="29">
        <v>6</v>
      </c>
      <c r="M7" s="29">
        <v>6</v>
      </c>
      <c r="N7" s="29">
        <v>9</v>
      </c>
      <c r="O7" s="26">
        <f t="shared" si="0"/>
        <v>51</v>
      </c>
    </row>
    <row r="8" spans="1:15" x14ac:dyDescent="0.2">
      <c r="A8" s="36" t="s">
        <v>27</v>
      </c>
      <c r="B8" s="36"/>
      <c r="C8" s="36"/>
      <c r="D8" s="36"/>
      <c r="E8" s="29">
        <v>0</v>
      </c>
      <c r="F8" s="29">
        <v>6</v>
      </c>
      <c r="G8" s="29">
        <v>6</v>
      </c>
      <c r="H8" s="29">
        <v>6</v>
      </c>
      <c r="I8" s="29">
        <v>3</v>
      </c>
      <c r="J8" s="29">
        <v>3</v>
      </c>
      <c r="K8" s="29">
        <v>6</v>
      </c>
      <c r="L8" s="29">
        <v>6</v>
      </c>
      <c r="M8" s="29">
        <v>6</v>
      </c>
      <c r="N8" s="29">
        <v>9</v>
      </c>
      <c r="O8" s="26">
        <f t="shared" si="0"/>
        <v>51</v>
      </c>
    </row>
    <row r="9" spans="1:15" x14ac:dyDescent="0.2">
      <c r="A9" s="36" t="s">
        <v>28</v>
      </c>
      <c r="B9" s="36"/>
      <c r="C9" s="36"/>
      <c r="D9" s="36"/>
      <c r="E9" s="29">
        <v>0</v>
      </c>
      <c r="F9" s="29">
        <v>7</v>
      </c>
      <c r="G9" s="29">
        <v>7</v>
      </c>
      <c r="H9" s="29">
        <v>6</v>
      </c>
      <c r="I9" s="29">
        <v>3</v>
      </c>
      <c r="J9" s="29">
        <v>3</v>
      </c>
      <c r="K9" s="29">
        <v>6</v>
      </c>
      <c r="L9" s="29">
        <v>7</v>
      </c>
      <c r="M9" s="29">
        <v>4</v>
      </c>
      <c r="N9" s="29">
        <v>6</v>
      </c>
      <c r="O9" s="26">
        <f t="shared" si="0"/>
        <v>49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13"/>
      <c r="B2" s="12"/>
      <c r="C2" s="38" t="s">
        <v>7</v>
      </c>
      <c r="D2" s="38"/>
      <c r="E2" s="38"/>
      <c r="F2" s="38"/>
      <c r="G2" s="38"/>
      <c r="H2" s="12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5" x14ac:dyDescent="0.2">
      <c r="A4" s="36" t="s">
        <v>23</v>
      </c>
      <c r="B4" s="36"/>
      <c r="C4" s="36"/>
      <c r="D4" s="36"/>
      <c r="E4" s="30">
        <v>0</v>
      </c>
      <c r="F4" s="30">
        <v>8.4</v>
      </c>
      <c r="G4" s="30">
        <v>9</v>
      </c>
      <c r="H4" s="30">
        <v>8.6</v>
      </c>
      <c r="I4" s="30">
        <v>4.3</v>
      </c>
      <c r="J4" s="30">
        <v>4.4000000000000004</v>
      </c>
      <c r="K4" s="30">
        <v>9</v>
      </c>
      <c r="L4" s="30">
        <v>9</v>
      </c>
      <c r="M4" s="30">
        <v>8.5</v>
      </c>
      <c r="N4" s="30">
        <v>12</v>
      </c>
      <c r="O4" s="26">
        <f t="shared" ref="O4:O9" si="0">SUM(E4:N4)</f>
        <v>73.2</v>
      </c>
    </row>
    <row r="5" spans="1:15" x14ac:dyDescent="0.2">
      <c r="A5" s="40" t="s">
        <v>24</v>
      </c>
      <c r="B5" s="36"/>
      <c r="C5" s="36"/>
      <c r="D5" s="36"/>
      <c r="E5" s="30">
        <v>0</v>
      </c>
      <c r="F5" s="30">
        <v>7.5</v>
      </c>
      <c r="G5" s="30">
        <v>7.8</v>
      </c>
      <c r="H5" s="30">
        <v>8</v>
      </c>
      <c r="I5" s="30">
        <v>4</v>
      </c>
      <c r="J5" s="30">
        <v>4</v>
      </c>
      <c r="K5" s="30">
        <v>8</v>
      </c>
      <c r="L5" s="30">
        <v>7.6</v>
      </c>
      <c r="M5" s="30">
        <v>7.6</v>
      </c>
      <c r="N5" s="30">
        <v>10.5</v>
      </c>
      <c r="O5" s="26">
        <f t="shared" si="0"/>
        <v>65</v>
      </c>
    </row>
    <row r="6" spans="1:15" x14ac:dyDescent="0.2">
      <c r="A6" s="36" t="s">
        <v>25</v>
      </c>
      <c r="B6" s="36"/>
      <c r="C6" s="36"/>
      <c r="D6" s="36"/>
      <c r="E6" s="30">
        <v>0</v>
      </c>
      <c r="F6" s="30">
        <v>7.8</v>
      </c>
      <c r="G6" s="30">
        <v>8</v>
      </c>
      <c r="H6" s="30">
        <v>7.8</v>
      </c>
      <c r="I6" s="30">
        <v>3.75</v>
      </c>
      <c r="J6" s="30">
        <v>4</v>
      </c>
      <c r="K6" s="30">
        <v>8</v>
      </c>
      <c r="L6" s="30">
        <v>7.5</v>
      </c>
      <c r="M6" s="30">
        <v>7.6</v>
      </c>
      <c r="N6" s="30">
        <v>11.25</v>
      </c>
      <c r="O6" s="26">
        <f t="shared" si="0"/>
        <v>65.7</v>
      </c>
    </row>
    <row r="7" spans="1:15" x14ac:dyDescent="0.2">
      <c r="A7" s="36" t="s">
        <v>26</v>
      </c>
      <c r="B7" s="36"/>
      <c r="C7" s="36"/>
      <c r="D7" s="36"/>
      <c r="E7" s="30">
        <v>0</v>
      </c>
      <c r="F7" s="30">
        <v>7.6</v>
      </c>
      <c r="G7" s="30">
        <v>8</v>
      </c>
      <c r="H7" s="30">
        <v>7.6</v>
      </c>
      <c r="I7" s="30">
        <v>3.5</v>
      </c>
      <c r="J7" s="30">
        <v>4</v>
      </c>
      <c r="K7" s="30">
        <v>8</v>
      </c>
      <c r="L7" s="30">
        <v>7</v>
      </c>
      <c r="M7" s="30">
        <v>8</v>
      </c>
      <c r="N7" s="30">
        <v>12</v>
      </c>
      <c r="O7" s="26">
        <f t="shared" si="0"/>
        <v>65.7</v>
      </c>
    </row>
    <row r="8" spans="1:15" x14ac:dyDescent="0.2">
      <c r="A8" s="36" t="s">
        <v>27</v>
      </c>
      <c r="B8" s="36"/>
      <c r="C8" s="36"/>
      <c r="D8" s="36"/>
      <c r="E8" s="30">
        <v>0</v>
      </c>
      <c r="F8" s="30">
        <v>8.5</v>
      </c>
      <c r="G8" s="30">
        <v>8.5</v>
      </c>
      <c r="H8" s="30">
        <v>8.1999999999999993</v>
      </c>
      <c r="I8" s="30">
        <v>4.5</v>
      </c>
      <c r="J8" s="30">
        <v>4.25</v>
      </c>
      <c r="K8" s="30">
        <v>8.6</v>
      </c>
      <c r="L8" s="30">
        <v>8.5</v>
      </c>
      <c r="M8" s="30">
        <v>8.5</v>
      </c>
      <c r="N8" s="30">
        <v>13.5</v>
      </c>
      <c r="O8" s="26">
        <f t="shared" si="0"/>
        <v>73.050000000000011</v>
      </c>
    </row>
    <row r="9" spans="1:15" x14ac:dyDescent="0.2">
      <c r="A9" s="36" t="s">
        <v>28</v>
      </c>
      <c r="B9" s="36"/>
      <c r="C9" s="36"/>
      <c r="D9" s="36"/>
      <c r="E9" s="30">
        <v>0</v>
      </c>
      <c r="F9" s="30">
        <v>7</v>
      </c>
      <c r="G9" s="30">
        <v>7</v>
      </c>
      <c r="H9" s="30">
        <v>7.8</v>
      </c>
      <c r="I9" s="30">
        <v>4</v>
      </c>
      <c r="J9" s="30">
        <v>3.8</v>
      </c>
      <c r="K9" s="30">
        <v>8</v>
      </c>
      <c r="L9" s="30">
        <v>8</v>
      </c>
      <c r="M9" s="30">
        <v>6.7</v>
      </c>
      <c r="N9" s="30">
        <v>11.25</v>
      </c>
      <c r="O9" s="26">
        <f t="shared" si="0"/>
        <v>63.550000000000004</v>
      </c>
    </row>
  </sheetData>
  <mergeCells count="9">
    <mergeCell ref="A9:D9"/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9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15"/>
      <c r="B2" s="14"/>
      <c r="C2" s="38" t="s">
        <v>8</v>
      </c>
      <c r="D2" s="38"/>
      <c r="E2" s="38"/>
      <c r="F2" s="38"/>
      <c r="G2" s="38"/>
      <c r="H2" s="14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5" x14ac:dyDescent="0.2">
      <c r="A4" s="36" t="s">
        <v>23</v>
      </c>
      <c r="B4" s="36"/>
      <c r="C4" s="36"/>
      <c r="D4" s="36"/>
      <c r="E4" s="35">
        <v>0</v>
      </c>
      <c r="F4" s="35">
        <v>8</v>
      </c>
      <c r="G4" s="35">
        <v>8</v>
      </c>
      <c r="H4" s="35">
        <v>6</v>
      </c>
      <c r="I4" s="35">
        <v>2</v>
      </c>
      <c r="J4" s="35">
        <v>2</v>
      </c>
      <c r="K4" s="35">
        <v>6</v>
      </c>
      <c r="L4" s="35">
        <v>6</v>
      </c>
      <c r="M4" s="35">
        <v>6</v>
      </c>
      <c r="N4" s="35">
        <v>9</v>
      </c>
      <c r="O4" s="26">
        <f t="shared" ref="O4:O9" si="0">SUM(E4:N4)</f>
        <v>53</v>
      </c>
    </row>
    <row r="5" spans="1:15" x14ac:dyDescent="0.2">
      <c r="A5" s="40" t="s">
        <v>24</v>
      </c>
      <c r="B5" s="36"/>
      <c r="C5" s="36"/>
      <c r="D5" s="36"/>
      <c r="E5" s="35">
        <v>0</v>
      </c>
      <c r="F5" s="35">
        <v>6</v>
      </c>
      <c r="G5" s="35">
        <v>6</v>
      </c>
      <c r="H5" s="35">
        <v>6</v>
      </c>
      <c r="I5" s="35">
        <v>2</v>
      </c>
      <c r="J5" s="35">
        <v>2</v>
      </c>
      <c r="K5" s="35">
        <v>6</v>
      </c>
      <c r="L5" s="35">
        <v>6</v>
      </c>
      <c r="M5" s="35">
        <v>6</v>
      </c>
      <c r="N5" s="35">
        <v>12</v>
      </c>
      <c r="O5" s="26">
        <f t="shared" si="0"/>
        <v>52</v>
      </c>
    </row>
    <row r="6" spans="1:15" x14ac:dyDescent="0.2">
      <c r="A6" s="36" t="s">
        <v>25</v>
      </c>
      <c r="B6" s="36"/>
      <c r="C6" s="36"/>
      <c r="D6" s="36"/>
      <c r="E6" s="35">
        <v>0</v>
      </c>
      <c r="F6" s="35">
        <v>6</v>
      </c>
      <c r="G6" s="35">
        <v>6</v>
      </c>
      <c r="H6" s="35">
        <v>6</v>
      </c>
      <c r="I6" s="35">
        <v>3</v>
      </c>
      <c r="J6" s="35">
        <v>3</v>
      </c>
      <c r="K6" s="35">
        <v>8</v>
      </c>
      <c r="L6" s="35">
        <v>6</v>
      </c>
      <c r="M6" s="35">
        <v>6</v>
      </c>
      <c r="N6" s="35">
        <v>12</v>
      </c>
      <c r="O6" s="26">
        <f t="shared" si="0"/>
        <v>56</v>
      </c>
    </row>
    <row r="7" spans="1:15" x14ac:dyDescent="0.2">
      <c r="A7" s="36" t="s">
        <v>26</v>
      </c>
      <c r="B7" s="36"/>
      <c r="C7" s="36"/>
      <c r="D7" s="36"/>
      <c r="E7" s="35">
        <v>0</v>
      </c>
      <c r="F7" s="35">
        <v>2</v>
      </c>
      <c r="G7" s="35">
        <v>2</v>
      </c>
      <c r="H7" s="35">
        <v>2</v>
      </c>
      <c r="I7" s="35">
        <v>1</v>
      </c>
      <c r="J7" s="35">
        <v>1</v>
      </c>
      <c r="K7" s="35">
        <v>2</v>
      </c>
      <c r="L7" s="35">
        <v>2</v>
      </c>
      <c r="M7" s="35">
        <v>2</v>
      </c>
      <c r="N7" s="35">
        <v>3</v>
      </c>
      <c r="O7" s="26">
        <f t="shared" si="0"/>
        <v>17</v>
      </c>
    </row>
    <row r="8" spans="1:15" x14ac:dyDescent="0.2">
      <c r="A8" s="36" t="s">
        <v>27</v>
      </c>
      <c r="B8" s="36"/>
      <c r="C8" s="36"/>
      <c r="D8" s="36"/>
      <c r="E8" s="35">
        <v>0</v>
      </c>
      <c r="F8" s="35">
        <v>4</v>
      </c>
      <c r="G8" s="35">
        <v>8</v>
      </c>
      <c r="H8" s="35">
        <v>4</v>
      </c>
      <c r="I8" s="35">
        <v>2</v>
      </c>
      <c r="J8" s="35">
        <v>2</v>
      </c>
      <c r="K8" s="35">
        <v>6</v>
      </c>
      <c r="L8" s="35">
        <v>6</v>
      </c>
      <c r="M8" s="35">
        <v>6</v>
      </c>
      <c r="N8" s="35">
        <v>9</v>
      </c>
      <c r="O8" s="26">
        <f t="shared" si="0"/>
        <v>47</v>
      </c>
    </row>
    <row r="9" spans="1:15" x14ac:dyDescent="0.2">
      <c r="A9" s="36" t="s">
        <v>28</v>
      </c>
      <c r="B9" s="36"/>
      <c r="C9" s="36"/>
      <c r="D9" s="36"/>
      <c r="E9" s="35">
        <v>0</v>
      </c>
      <c r="F9" s="35">
        <v>8</v>
      </c>
      <c r="G9" s="35">
        <v>8</v>
      </c>
      <c r="H9" s="35">
        <v>8</v>
      </c>
      <c r="I9" s="35">
        <v>3</v>
      </c>
      <c r="J9" s="35">
        <v>3</v>
      </c>
      <c r="K9" s="35">
        <v>10</v>
      </c>
      <c r="L9" s="35">
        <v>6</v>
      </c>
      <c r="M9" s="35">
        <v>6</v>
      </c>
      <c r="N9" s="35">
        <v>12</v>
      </c>
      <c r="O9" s="26">
        <f t="shared" si="0"/>
        <v>64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17"/>
      <c r="B2" s="16"/>
      <c r="C2" s="38" t="s">
        <v>9</v>
      </c>
      <c r="D2" s="38"/>
      <c r="E2" s="38"/>
      <c r="F2" s="38"/>
      <c r="G2" s="38"/>
      <c r="H2" s="16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5" x14ac:dyDescent="0.2">
      <c r="A4" s="36" t="s">
        <v>23</v>
      </c>
      <c r="B4" s="36"/>
      <c r="C4" s="36"/>
      <c r="D4" s="36"/>
      <c r="E4" s="31">
        <v>0</v>
      </c>
      <c r="F4" s="31">
        <v>4</v>
      </c>
      <c r="G4" s="31">
        <v>6</v>
      </c>
      <c r="H4" s="31">
        <v>6</v>
      </c>
      <c r="I4" s="31">
        <v>2</v>
      </c>
      <c r="J4" s="31">
        <v>3</v>
      </c>
      <c r="K4" s="31">
        <v>6</v>
      </c>
      <c r="L4" s="31">
        <v>6</v>
      </c>
      <c r="M4" s="31">
        <v>4</v>
      </c>
      <c r="N4" s="31">
        <v>9</v>
      </c>
      <c r="O4" s="26">
        <f t="shared" ref="O4:O9" si="0">SUM(E4:N4)</f>
        <v>46</v>
      </c>
    </row>
    <row r="5" spans="1:15" x14ac:dyDescent="0.2">
      <c r="A5" s="40" t="s">
        <v>24</v>
      </c>
      <c r="B5" s="36"/>
      <c r="C5" s="36"/>
      <c r="D5" s="36"/>
      <c r="E5" s="31">
        <v>0</v>
      </c>
      <c r="F5" s="31">
        <v>4</v>
      </c>
      <c r="G5" s="31">
        <v>6</v>
      </c>
      <c r="H5" s="31">
        <v>4</v>
      </c>
      <c r="I5" s="31">
        <v>3</v>
      </c>
      <c r="J5" s="31">
        <v>2</v>
      </c>
      <c r="K5" s="31">
        <v>8</v>
      </c>
      <c r="L5" s="31">
        <v>6</v>
      </c>
      <c r="M5" s="31">
        <v>4</v>
      </c>
      <c r="N5" s="31">
        <v>9</v>
      </c>
      <c r="O5" s="26">
        <f t="shared" si="0"/>
        <v>46</v>
      </c>
    </row>
    <row r="6" spans="1:15" x14ac:dyDescent="0.2">
      <c r="A6" s="36" t="s">
        <v>25</v>
      </c>
      <c r="B6" s="36"/>
      <c r="C6" s="36"/>
      <c r="D6" s="36"/>
      <c r="E6" s="31">
        <v>0</v>
      </c>
      <c r="F6" s="31">
        <v>6</v>
      </c>
      <c r="G6" s="31">
        <v>6</v>
      </c>
      <c r="H6" s="31">
        <v>8</v>
      </c>
      <c r="I6" s="31">
        <v>2</v>
      </c>
      <c r="J6" s="31">
        <v>3</v>
      </c>
      <c r="K6" s="31">
        <v>6</v>
      </c>
      <c r="L6" s="31">
        <v>6</v>
      </c>
      <c r="M6" s="31">
        <v>4</v>
      </c>
      <c r="N6" s="31">
        <v>9</v>
      </c>
      <c r="O6" s="26">
        <f t="shared" si="0"/>
        <v>50</v>
      </c>
    </row>
    <row r="7" spans="1:15" x14ac:dyDescent="0.2">
      <c r="A7" s="36" t="s">
        <v>26</v>
      </c>
      <c r="B7" s="36"/>
      <c r="C7" s="36"/>
      <c r="D7" s="36"/>
      <c r="E7" s="31">
        <v>0</v>
      </c>
      <c r="F7" s="31">
        <v>4</v>
      </c>
      <c r="G7" s="31">
        <v>6</v>
      </c>
      <c r="H7" s="31">
        <v>4</v>
      </c>
      <c r="I7" s="31">
        <v>3</v>
      </c>
      <c r="J7" s="31">
        <v>2</v>
      </c>
      <c r="K7" s="31">
        <v>6</v>
      </c>
      <c r="L7" s="31">
        <v>6</v>
      </c>
      <c r="M7" s="31">
        <v>4</v>
      </c>
      <c r="N7" s="31">
        <v>9</v>
      </c>
      <c r="O7" s="26">
        <f t="shared" si="0"/>
        <v>44</v>
      </c>
    </row>
    <row r="8" spans="1:15" x14ac:dyDescent="0.2">
      <c r="A8" s="36" t="s">
        <v>27</v>
      </c>
      <c r="B8" s="36"/>
      <c r="C8" s="36"/>
      <c r="D8" s="36"/>
      <c r="E8" s="31">
        <v>0</v>
      </c>
      <c r="F8" s="31">
        <v>6</v>
      </c>
      <c r="G8" s="31">
        <v>8</v>
      </c>
      <c r="H8" s="31">
        <v>4</v>
      </c>
      <c r="I8" s="31">
        <v>2</v>
      </c>
      <c r="J8" s="31">
        <v>2</v>
      </c>
      <c r="K8" s="31">
        <v>6</v>
      </c>
      <c r="L8" s="31">
        <v>6</v>
      </c>
      <c r="M8" s="31">
        <v>4</v>
      </c>
      <c r="N8" s="31">
        <v>9</v>
      </c>
      <c r="O8" s="26">
        <f t="shared" si="0"/>
        <v>47</v>
      </c>
    </row>
    <row r="9" spans="1:15" x14ac:dyDescent="0.2">
      <c r="A9" s="36" t="s">
        <v>28</v>
      </c>
      <c r="B9" s="36"/>
      <c r="C9" s="36"/>
      <c r="D9" s="36"/>
      <c r="E9" s="31">
        <v>0</v>
      </c>
      <c r="F9" s="31">
        <v>8</v>
      </c>
      <c r="G9" s="31">
        <v>8</v>
      </c>
      <c r="H9" s="31">
        <v>8</v>
      </c>
      <c r="I9" s="31">
        <v>4</v>
      </c>
      <c r="J9" s="31">
        <v>3</v>
      </c>
      <c r="K9" s="31">
        <v>6</v>
      </c>
      <c r="L9" s="31">
        <v>6</v>
      </c>
      <c r="M9" s="31">
        <v>6</v>
      </c>
      <c r="N9" s="31">
        <v>9</v>
      </c>
      <c r="O9" s="26">
        <f t="shared" si="0"/>
        <v>58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2" sqref="C2:G2"/>
    </sheetView>
  </sheetViews>
  <sheetFormatPr defaultRowHeight="12.75" x14ac:dyDescent="0.2"/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19"/>
      <c r="B2" s="18"/>
      <c r="C2" s="38" t="s">
        <v>10</v>
      </c>
      <c r="D2" s="38"/>
      <c r="E2" s="38"/>
      <c r="F2" s="38"/>
      <c r="G2" s="38"/>
      <c r="H2" s="18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5" t="s">
        <v>15</v>
      </c>
    </row>
    <row r="4" spans="1:15" x14ac:dyDescent="0.2">
      <c r="A4" s="36" t="s">
        <v>23</v>
      </c>
      <c r="B4" s="36"/>
      <c r="C4" s="36"/>
      <c r="D4" s="36"/>
      <c r="E4" s="32">
        <v>0</v>
      </c>
      <c r="F4" s="32">
        <v>8</v>
      </c>
      <c r="G4" s="32">
        <v>8</v>
      </c>
      <c r="H4" s="32">
        <v>10</v>
      </c>
      <c r="I4" s="32">
        <v>4</v>
      </c>
      <c r="J4" s="32">
        <v>4</v>
      </c>
      <c r="K4" s="32">
        <v>8</v>
      </c>
      <c r="L4" s="32">
        <v>6</v>
      </c>
      <c r="M4" s="32">
        <v>8</v>
      </c>
      <c r="N4" s="32">
        <v>12</v>
      </c>
      <c r="O4" s="26">
        <f t="shared" ref="O4:O9" si="0">SUM(E4:N4)</f>
        <v>68</v>
      </c>
    </row>
    <row r="5" spans="1:15" x14ac:dyDescent="0.2">
      <c r="A5" s="40" t="s">
        <v>24</v>
      </c>
      <c r="B5" s="36"/>
      <c r="C5" s="36"/>
      <c r="D5" s="36"/>
      <c r="E5" s="32">
        <v>0</v>
      </c>
      <c r="F5" s="32">
        <v>8</v>
      </c>
      <c r="G5" s="32">
        <v>8</v>
      </c>
      <c r="H5" s="32">
        <v>10</v>
      </c>
      <c r="I5" s="32">
        <v>3</v>
      </c>
      <c r="J5" s="32">
        <v>4</v>
      </c>
      <c r="K5" s="32">
        <v>10</v>
      </c>
      <c r="L5" s="32">
        <v>4</v>
      </c>
      <c r="M5" s="32">
        <v>8</v>
      </c>
      <c r="N5" s="32">
        <v>12</v>
      </c>
      <c r="O5" s="26">
        <f t="shared" si="0"/>
        <v>67</v>
      </c>
    </row>
    <row r="6" spans="1:15" x14ac:dyDescent="0.2">
      <c r="A6" s="36" t="s">
        <v>25</v>
      </c>
      <c r="B6" s="36"/>
      <c r="C6" s="36"/>
      <c r="D6" s="36"/>
      <c r="E6" s="32">
        <v>0</v>
      </c>
      <c r="F6" s="32">
        <v>8</v>
      </c>
      <c r="G6" s="32">
        <v>8</v>
      </c>
      <c r="H6" s="32">
        <v>10</v>
      </c>
      <c r="I6" s="32">
        <v>4</v>
      </c>
      <c r="J6" s="32">
        <v>4</v>
      </c>
      <c r="K6" s="32">
        <v>6</v>
      </c>
      <c r="L6" s="32">
        <v>8</v>
      </c>
      <c r="M6" s="32">
        <v>6</v>
      </c>
      <c r="N6" s="32">
        <v>12</v>
      </c>
      <c r="O6" s="26">
        <f t="shared" si="0"/>
        <v>66</v>
      </c>
    </row>
    <row r="7" spans="1:15" x14ac:dyDescent="0.2">
      <c r="A7" s="36" t="s">
        <v>26</v>
      </c>
      <c r="B7" s="36"/>
      <c r="C7" s="36"/>
      <c r="D7" s="36"/>
      <c r="E7" s="32">
        <v>0</v>
      </c>
      <c r="F7" s="32">
        <v>8</v>
      </c>
      <c r="G7" s="32">
        <v>8</v>
      </c>
      <c r="H7" s="32">
        <v>8</v>
      </c>
      <c r="I7" s="32">
        <v>3</v>
      </c>
      <c r="J7" s="32">
        <v>3</v>
      </c>
      <c r="K7" s="32">
        <v>6</v>
      </c>
      <c r="L7" s="32">
        <v>6</v>
      </c>
      <c r="M7" s="32">
        <v>6</v>
      </c>
      <c r="N7" s="32">
        <v>9</v>
      </c>
      <c r="O7" s="26">
        <f t="shared" si="0"/>
        <v>57</v>
      </c>
    </row>
    <row r="8" spans="1:15" x14ac:dyDescent="0.2">
      <c r="A8" s="36" t="s">
        <v>27</v>
      </c>
      <c r="B8" s="36"/>
      <c r="C8" s="36"/>
      <c r="D8" s="36"/>
      <c r="E8" s="32">
        <v>0</v>
      </c>
      <c r="F8" s="32">
        <v>8</v>
      </c>
      <c r="G8" s="32">
        <v>8</v>
      </c>
      <c r="H8" s="32">
        <v>10</v>
      </c>
      <c r="I8" s="32">
        <v>3</v>
      </c>
      <c r="J8" s="32">
        <v>4</v>
      </c>
      <c r="K8" s="32">
        <v>6</v>
      </c>
      <c r="L8" s="32">
        <v>6</v>
      </c>
      <c r="M8" s="32">
        <v>8</v>
      </c>
      <c r="N8" s="32">
        <v>12</v>
      </c>
      <c r="O8" s="26">
        <f t="shared" si="0"/>
        <v>65</v>
      </c>
    </row>
    <row r="9" spans="1:15" x14ac:dyDescent="0.2">
      <c r="A9" s="36" t="s">
        <v>28</v>
      </c>
      <c r="B9" s="36"/>
      <c r="C9" s="36"/>
      <c r="D9" s="36"/>
      <c r="E9" s="32">
        <v>0</v>
      </c>
      <c r="F9" s="32">
        <v>10</v>
      </c>
      <c r="G9" s="32">
        <v>8</v>
      </c>
      <c r="H9" s="32">
        <v>10</v>
      </c>
      <c r="I9" s="32">
        <v>4</v>
      </c>
      <c r="J9" s="32">
        <v>4</v>
      </c>
      <c r="K9" s="32">
        <v>8</v>
      </c>
      <c r="L9" s="32">
        <v>8</v>
      </c>
      <c r="M9" s="32">
        <v>8</v>
      </c>
      <c r="N9" s="32">
        <v>9</v>
      </c>
      <c r="O9" s="26">
        <f t="shared" si="0"/>
        <v>69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9"/>
  <sheetViews>
    <sheetView tabSelected="1" workbookViewId="0">
      <selection activeCell="J21" sqref="J21"/>
    </sheetView>
  </sheetViews>
  <sheetFormatPr defaultRowHeight="12.75" x14ac:dyDescent="0.2"/>
  <cols>
    <col min="8" max="13" width="9.140625" style="28"/>
    <col min="15" max="15" width="18.85546875" bestFit="1" customWidth="1"/>
  </cols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19"/>
      <c r="J1" s="19"/>
      <c r="K1" s="19"/>
      <c r="L1" s="19"/>
      <c r="M1" s="19"/>
      <c r="N1" s="19"/>
    </row>
    <row r="2" spans="1:15" ht="15.75" x14ac:dyDescent="0.25">
      <c r="A2" s="13"/>
      <c r="B2" s="12"/>
      <c r="C2" s="38" t="s">
        <v>35</v>
      </c>
      <c r="D2" s="38"/>
      <c r="E2" s="38"/>
      <c r="F2" s="38"/>
      <c r="G2" s="38"/>
      <c r="H2" s="43"/>
      <c r="I2" s="43"/>
      <c r="J2" s="43"/>
      <c r="K2" s="43"/>
      <c r="L2" s="43"/>
      <c r="M2" s="43"/>
      <c r="N2" s="44"/>
    </row>
    <row r="3" spans="1:15" x14ac:dyDescent="0.2">
      <c r="A3" s="39" t="s">
        <v>11</v>
      </c>
      <c r="B3" s="39"/>
      <c r="C3" s="39"/>
      <c r="D3" s="39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29</v>
      </c>
      <c r="J3" s="24" t="s">
        <v>30</v>
      </c>
      <c r="K3" s="24" t="s">
        <v>31</v>
      </c>
      <c r="L3" s="24" t="s">
        <v>32</v>
      </c>
      <c r="M3" s="24" t="s">
        <v>33</v>
      </c>
      <c r="N3" s="24" t="s">
        <v>34</v>
      </c>
      <c r="O3" s="27" t="s">
        <v>21</v>
      </c>
    </row>
    <row r="4" spans="1:15" x14ac:dyDescent="0.2">
      <c r="A4" s="36" t="s">
        <v>23</v>
      </c>
      <c r="B4" s="36"/>
      <c r="C4" s="36"/>
      <c r="D4" s="36"/>
      <c r="E4" s="33">
        <v>9</v>
      </c>
      <c r="F4" s="33">
        <v>6</v>
      </c>
      <c r="G4" s="33">
        <v>6</v>
      </c>
      <c r="H4" s="33">
        <v>7</v>
      </c>
      <c r="I4" s="33">
        <v>3.5</v>
      </c>
      <c r="J4" s="33">
        <v>3.5</v>
      </c>
      <c r="K4" s="33">
        <v>5</v>
      </c>
      <c r="L4" s="33">
        <v>7</v>
      </c>
      <c r="M4" s="33">
        <v>7</v>
      </c>
      <c r="N4" s="33">
        <v>9</v>
      </c>
      <c r="O4" s="26">
        <f t="shared" ref="O4:O9" si="0">SUM(F4:N4)</f>
        <v>54</v>
      </c>
    </row>
    <row r="5" spans="1:15" x14ac:dyDescent="0.2">
      <c r="A5" s="40" t="s">
        <v>24</v>
      </c>
      <c r="B5" s="36"/>
      <c r="C5" s="36"/>
      <c r="D5" s="36"/>
      <c r="E5" s="33">
        <v>12</v>
      </c>
      <c r="F5" s="33">
        <v>7</v>
      </c>
      <c r="G5" s="33">
        <v>7</v>
      </c>
      <c r="H5" s="33">
        <v>7</v>
      </c>
      <c r="I5" s="33">
        <v>4</v>
      </c>
      <c r="J5" s="33">
        <v>3.5</v>
      </c>
      <c r="K5" s="33">
        <v>7</v>
      </c>
      <c r="L5" s="33">
        <v>8</v>
      </c>
      <c r="M5" s="33">
        <v>6</v>
      </c>
      <c r="N5" s="33">
        <v>10.5</v>
      </c>
      <c r="O5" s="26">
        <f t="shared" si="0"/>
        <v>60</v>
      </c>
    </row>
    <row r="6" spans="1:15" x14ac:dyDescent="0.2">
      <c r="A6" s="36" t="s">
        <v>25</v>
      </c>
      <c r="B6" s="36"/>
      <c r="C6" s="36"/>
      <c r="D6" s="36"/>
      <c r="E6" s="33">
        <v>9</v>
      </c>
      <c r="F6" s="33">
        <v>6</v>
      </c>
      <c r="G6" s="33">
        <v>6</v>
      </c>
      <c r="H6" s="33">
        <v>7</v>
      </c>
      <c r="I6" s="33">
        <v>3.5</v>
      </c>
      <c r="J6" s="33">
        <v>3.5</v>
      </c>
      <c r="K6" s="33">
        <v>6</v>
      </c>
      <c r="L6" s="33">
        <v>6</v>
      </c>
      <c r="M6" s="33">
        <v>7</v>
      </c>
      <c r="N6" s="33">
        <v>9</v>
      </c>
      <c r="O6" s="26">
        <f t="shared" si="0"/>
        <v>54</v>
      </c>
    </row>
    <row r="7" spans="1:15" x14ac:dyDescent="0.2">
      <c r="A7" s="36" t="s">
        <v>26</v>
      </c>
      <c r="B7" s="36"/>
      <c r="C7" s="36"/>
      <c r="D7" s="36"/>
      <c r="E7" s="33">
        <v>9</v>
      </c>
      <c r="F7" s="33">
        <v>6</v>
      </c>
      <c r="G7" s="33">
        <v>7</v>
      </c>
      <c r="H7" s="33">
        <v>6</v>
      </c>
      <c r="I7" s="33">
        <v>3</v>
      </c>
      <c r="J7" s="33">
        <v>3</v>
      </c>
      <c r="K7" s="33">
        <v>6</v>
      </c>
      <c r="L7" s="33">
        <v>6</v>
      </c>
      <c r="M7" s="33">
        <v>7</v>
      </c>
      <c r="N7" s="33">
        <v>9</v>
      </c>
      <c r="O7" s="26">
        <f t="shared" si="0"/>
        <v>53</v>
      </c>
    </row>
    <row r="8" spans="1:15" x14ac:dyDescent="0.2">
      <c r="A8" s="36" t="s">
        <v>27</v>
      </c>
      <c r="B8" s="36"/>
      <c r="C8" s="36"/>
      <c r="D8" s="36"/>
      <c r="E8" s="33">
        <v>10.5</v>
      </c>
      <c r="F8" s="33">
        <v>7</v>
      </c>
      <c r="G8" s="33">
        <v>7</v>
      </c>
      <c r="H8" s="33">
        <v>7</v>
      </c>
      <c r="I8" s="33">
        <v>3.5</v>
      </c>
      <c r="J8" s="33">
        <v>3.5</v>
      </c>
      <c r="K8" s="33">
        <v>7</v>
      </c>
      <c r="L8" s="33">
        <v>7</v>
      </c>
      <c r="M8" s="33">
        <v>7</v>
      </c>
      <c r="N8" s="33">
        <v>10.5</v>
      </c>
      <c r="O8" s="26">
        <f t="shared" si="0"/>
        <v>59.5</v>
      </c>
    </row>
    <row r="9" spans="1:15" x14ac:dyDescent="0.2">
      <c r="A9" s="36" t="s">
        <v>28</v>
      </c>
      <c r="B9" s="36"/>
      <c r="C9" s="36"/>
      <c r="D9" s="36"/>
      <c r="E9" s="33">
        <v>15</v>
      </c>
      <c r="F9" s="33">
        <v>9</v>
      </c>
      <c r="G9" s="33">
        <v>8</v>
      </c>
      <c r="H9" s="33">
        <v>8</v>
      </c>
      <c r="I9" s="33">
        <v>4</v>
      </c>
      <c r="J9" s="33">
        <v>4</v>
      </c>
      <c r="K9" s="33">
        <v>8</v>
      </c>
      <c r="L9" s="33">
        <v>8</v>
      </c>
      <c r="M9" s="33">
        <v>6</v>
      </c>
      <c r="N9" s="33">
        <v>9</v>
      </c>
      <c r="O9" s="26">
        <f t="shared" si="0"/>
        <v>64</v>
      </c>
    </row>
  </sheetData>
  <mergeCells count="9">
    <mergeCell ref="A9:D9"/>
    <mergeCell ref="C2:G2"/>
    <mergeCell ref="A3:D3"/>
    <mergeCell ref="A7:D7"/>
    <mergeCell ref="A8:D8"/>
    <mergeCell ref="A6:D6"/>
    <mergeCell ref="A5:D5"/>
    <mergeCell ref="A4:D4"/>
    <mergeCell ref="A1:H1"/>
  </mergeCells>
  <pageMargins left="0.7" right="0.7" top="0.75" bottom="0.75" header="0.3" footer="0.3"/>
  <pageSetup orientation="portrait" r:id="rId1"/>
  <ignoredErrors>
    <ignoredError sqref="O4:O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6.25" customHeight="1" x14ac:dyDescent="0.2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35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Arrow SI</v>
      </c>
      <c r="B5" s="9">
        <f>'1'!O4</f>
        <v>67</v>
      </c>
      <c r="C5" s="9">
        <f>'2'!O4</f>
        <v>53.5</v>
      </c>
      <c r="D5" s="9">
        <f>'3'!O4</f>
        <v>73.2</v>
      </c>
      <c r="E5" s="9">
        <f>'4'!O4</f>
        <v>53</v>
      </c>
      <c r="F5" s="9">
        <f>'5'!O4</f>
        <v>46</v>
      </c>
      <c r="G5" s="9">
        <f>'6'!O4</f>
        <v>68</v>
      </c>
      <c r="H5" s="9">
        <f>'7'!O4</f>
        <v>54</v>
      </c>
      <c r="I5" s="9">
        <f t="shared" ref="I5:I10" si="0">AVERAGE(B5:H5)</f>
        <v>59.24285714285714</v>
      </c>
      <c r="J5" s="10">
        <f t="shared" ref="J5:J10" si="1">RANK(I5,$I$5:$I$10,0)</f>
        <v>2</v>
      </c>
    </row>
    <row r="6" spans="1:12" ht="16.5" customHeight="1" x14ac:dyDescent="0.2">
      <c r="A6" s="8" t="str">
        <f>'7'!A5:D5</f>
        <v>AVDS</v>
      </c>
      <c r="B6" s="9">
        <f>'1'!O5</f>
        <v>67</v>
      </c>
      <c r="C6" s="9">
        <f>'2'!O5</f>
        <v>46</v>
      </c>
      <c r="D6" s="9">
        <f>'3'!O5</f>
        <v>65</v>
      </c>
      <c r="E6" s="9">
        <f>'4'!O5</f>
        <v>52</v>
      </c>
      <c r="F6" s="9">
        <f>'5'!O5</f>
        <v>46</v>
      </c>
      <c r="G6" s="9">
        <f>'6'!O5</f>
        <v>67</v>
      </c>
      <c r="H6" s="9">
        <f>'7'!O5</f>
        <v>60</v>
      </c>
      <c r="I6" s="9">
        <f t="shared" si="0"/>
        <v>57.571428571428569</v>
      </c>
      <c r="J6" s="10">
        <f t="shared" si="1"/>
        <v>3</v>
      </c>
    </row>
    <row r="7" spans="1:12" x14ac:dyDescent="0.2">
      <c r="A7" s="8" t="str">
        <f>'7'!A6:D6</f>
        <v>ConvergeOne</v>
      </c>
      <c r="B7" s="9">
        <f>'1'!O6</f>
        <v>39</v>
      </c>
      <c r="C7" s="9">
        <f>'2'!O6</f>
        <v>56.5</v>
      </c>
      <c r="D7" s="9">
        <f>'3'!O6</f>
        <v>65.7</v>
      </c>
      <c r="E7" s="9">
        <f>'4'!O6</f>
        <v>56</v>
      </c>
      <c r="F7" s="9">
        <f>'5'!O6</f>
        <v>50</v>
      </c>
      <c r="G7" s="9">
        <f>'6'!O6</f>
        <v>66</v>
      </c>
      <c r="H7" s="9">
        <f>'7'!O6</f>
        <v>54</v>
      </c>
      <c r="I7" s="9">
        <f t="shared" si="0"/>
        <v>55.31428571428571</v>
      </c>
      <c r="J7" s="10">
        <f t="shared" si="1"/>
        <v>4</v>
      </c>
    </row>
    <row r="8" spans="1:12" x14ac:dyDescent="0.2">
      <c r="A8" s="8" t="str">
        <f>'7'!A7:D7</f>
        <v>Genesis</v>
      </c>
      <c r="B8" s="9">
        <f>'1'!O7</f>
        <v>43</v>
      </c>
      <c r="C8" s="9">
        <f>'2'!O7</f>
        <v>51</v>
      </c>
      <c r="D8" s="9">
        <f>'3'!O7</f>
        <v>65.7</v>
      </c>
      <c r="E8" s="9">
        <f>'4'!O7</f>
        <v>17</v>
      </c>
      <c r="F8" s="9">
        <f>'5'!O7</f>
        <v>44</v>
      </c>
      <c r="G8" s="9">
        <f>'6'!O7</f>
        <v>57</v>
      </c>
      <c r="H8" s="9">
        <f>'7'!O7</f>
        <v>53</v>
      </c>
      <c r="I8" s="9">
        <f t="shared" si="0"/>
        <v>47.24285714285714</v>
      </c>
      <c r="J8" s="10">
        <f t="shared" si="1"/>
        <v>6</v>
      </c>
    </row>
    <row r="9" spans="1:12" x14ac:dyDescent="0.2">
      <c r="A9" s="8" t="str">
        <f>'7'!A8:D8</f>
        <v>inContact</v>
      </c>
      <c r="B9" s="9">
        <f>'1'!O8</f>
        <v>17</v>
      </c>
      <c r="C9" s="9">
        <f>'2'!O8</f>
        <v>51</v>
      </c>
      <c r="D9" s="9">
        <f>'3'!O8</f>
        <v>73.050000000000011</v>
      </c>
      <c r="E9" s="9">
        <f>'4'!O8</f>
        <v>47</v>
      </c>
      <c r="F9" s="9">
        <f>'5'!O8</f>
        <v>47</v>
      </c>
      <c r="G9" s="9">
        <f>'6'!O8</f>
        <v>65</v>
      </c>
      <c r="H9" s="9">
        <f>'7'!O8</f>
        <v>59.5</v>
      </c>
      <c r="I9" s="9">
        <f t="shared" si="0"/>
        <v>51.364285714285714</v>
      </c>
      <c r="J9" s="10">
        <f t="shared" si="1"/>
        <v>5</v>
      </c>
    </row>
    <row r="10" spans="1:12" x14ac:dyDescent="0.2">
      <c r="A10" s="8" t="str">
        <f>'7'!A9:D9</f>
        <v>WorkStream People</v>
      </c>
      <c r="B10" s="9">
        <f>'1'!O9</f>
        <v>62</v>
      </c>
      <c r="C10" s="9">
        <f>'2'!O9</f>
        <v>49</v>
      </c>
      <c r="D10" s="9">
        <f>'3'!O9</f>
        <v>63.550000000000004</v>
      </c>
      <c r="E10" s="9">
        <f>'4'!O9</f>
        <v>64</v>
      </c>
      <c r="F10" s="9">
        <f>'5'!O9</f>
        <v>58</v>
      </c>
      <c r="G10" s="9">
        <f>'6'!O9</f>
        <v>69</v>
      </c>
      <c r="H10" s="9">
        <f>'7'!O9</f>
        <v>64</v>
      </c>
      <c r="I10" s="9">
        <f t="shared" si="0"/>
        <v>61.364285714285714</v>
      </c>
      <c r="J10" s="10">
        <f t="shared" si="1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4" sqref="F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1" t="s">
        <v>17</v>
      </c>
      <c r="B1" s="41"/>
      <c r="C1" s="41"/>
      <c r="D1" s="41"/>
    </row>
    <row r="2" spans="1:4" ht="48.75" customHeight="1" x14ac:dyDescent="0.2">
      <c r="A2" s="42" t="str">
        <f>Technical!A2</f>
        <v>RFP 730-17106 Skype for Business Certified Contact Center (rebid)</v>
      </c>
      <c r="B2" s="42"/>
      <c r="C2" s="42"/>
      <c r="D2" s="42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35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Arrow SI</v>
      </c>
      <c r="B5" s="9">
        <f>'7'!E4</f>
        <v>9</v>
      </c>
      <c r="C5" s="9">
        <f>AVERAGE(B5)</f>
        <v>9</v>
      </c>
      <c r="D5" s="10">
        <f t="shared" ref="D5:D10" si="0">RANK(C5,$C$5:$C$10,0)</f>
        <v>4</v>
      </c>
    </row>
    <row r="6" spans="1:4" ht="16.5" customHeight="1" x14ac:dyDescent="0.2">
      <c r="A6" s="8" t="str">
        <f>'7'!A5:D5</f>
        <v>AVDS</v>
      </c>
      <c r="B6" s="9">
        <f>'7'!E5</f>
        <v>12</v>
      </c>
      <c r="C6" s="9">
        <f t="shared" ref="C6:C7" si="1">AVERAGE(B6)</f>
        <v>12</v>
      </c>
      <c r="D6" s="10">
        <f t="shared" si="0"/>
        <v>2</v>
      </c>
    </row>
    <row r="7" spans="1:4" x14ac:dyDescent="0.2">
      <c r="A7" s="8" t="str">
        <f>'7'!A6:D6</f>
        <v>ConvergeOne</v>
      </c>
      <c r="B7" s="9">
        <f>'7'!E6</f>
        <v>9</v>
      </c>
      <c r="C7" s="9">
        <f t="shared" si="1"/>
        <v>9</v>
      </c>
      <c r="D7" s="10">
        <f t="shared" si="0"/>
        <v>4</v>
      </c>
    </row>
    <row r="8" spans="1:4" x14ac:dyDescent="0.2">
      <c r="A8" s="8" t="str">
        <f>'7'!A7:D7</f>
        <v>Genesis</v>
      </c>
      <c r="B8" s="9">
        <f>'7'!E7</f>
        <v>9</v>
      </c>
      <c r="C8" s="9">
        <f t="shared" ref="C8:C9" si="2">AVERAGE(B8)</f>
        <v>9</v>
      </c>
      <c r="D8" s="10">
        <f t="shared" si="0"/>
        <v>4</v>
      </c>
    </row>
    <row r="9" spans="1:4" x14ac:dyDescent="0.2">
      <c r="A9" s="8" t="str">
        <f>'7'!A8:D8</f>
        <v>inContact</v>
      </c>
      <c r="B9" s="9">
        <f>'7'!E8</f>
        <v>10.5</v>
      </c>
      <c r="C9" s="9">
        <f t="shared" si="2"/>
        <v>10.5</v>
      </c>
      <c r="D9" s="10">
        <f t="shared" si="0"/>
        <v>3</v>
      </c>
    </row>
    <row r="10" spans="1:4" x14ac:dyDescent="0.2">
      <c r="A10" s="8" t="str">
        <f>'7'!A9:D9</f>
        <v>WorkStream People</v>
      </c>
      <c r="B10" s="9">
        <f>'7'!E9</f>
        <v>15</v>
      </c>
      <c r="C10" s="9">
        <f>AVERAGE(B10)</f>
        <v>15</v>
      </c>
      <c r="D10" s="10">
        <f t="shared" si="0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2017-08-08T14:22:24Z</dcterms:modified>
</cp:coreProperties>
</file>