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4" r:id="rId6"/>
    <sheet name="Technical" sheetId="1" r:id="rId7"/>
    <sheet name="Non-Technical" sheetId="6" r:id="rId8"/>
    <sheet name="Summary" sheetId="7" r:id="rId9"/>
    <sheet name="Evaluation" sheetId="11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W10" i="11" l="1"/>
  <c r="T10" i="11"/>
  <c r="Q10" i="11"/>
  <c r="N10" i="11"/>
  <c r="X10" i="11" s="1"/>
  <c r="K10" i="11"/>
  <c r="H10" i="11"/>
  <c r="E10" i="11"/>
  <c r="B10" i="11"/>
  <c r="W9" i="11"/>
  <c r="T9" i="11"/>
  <c r="Q9" i="11"/>
  <c r="N9" i="11"/>
  <c r="X9" i="11" s="1"/>
  <c r="K9" i="11"/>
  <c r="H9" i="11"/>
  <c r="E9" i="11"/>
  <c r="B9" i="11"/>
  <c r="W8" i="11"/>
  <c r="T8" i="11"/>
  <c r="Q8" i="11"/>
  <c r="N8" i="11"/>
  <c r="X8" i="11" s="1"/>
  <c r="K8" i="11"/>
  <c r="H8" i="11"/>
  <c r="E8" i="11"/>
  <c r="B8" i="11"/>
  <c r="E1" i="11"/>
  <c r="B6" i="1" l="1"/>
  <c r="C6" i="1"/>
  <c r="D6" i="1"/>
  <c r="E6" i="1"/>
  <c r="F6" i="1"/>
  <c r="G6" i="1"/>
  <c r="B7" i="1"/>
  <c r="C7" i="1"/>
  <c r="D7" i="1"/>
  <c r="E7" i="1"/>
  <c r="F7" i="1"/>
  <c r="G7" i="1"/>
  <c r="G5" i="1"/>
  <c r="L5" i="4"/>
  <c r="L6" i="4"/>
  <c r="L4" i="4"/>
  <c r="F5" i="1"/>
  <c r="E5" i="1"/>
  <c r="D5" i="1"/>
  <c r="C5" i="1"/>
  <c r="B5" i="1"/>
  <c r="A2" i="7" l="1"/>
  <c r="A2" i="6"/>
  <c r="B7" i="6" l="1"/>
  <c r="B6" i="6"/>
  <c r="B5" i="6"/>
  <c r="G4" i="7" l="1"/>
  <c r="C4" i="7"/>
  <c r="D4" i="7"/>
  <c r="E4" i="7"/>
  <c r="F4" i="7"/>
  <c r="B4" i="7"/>
  <c r="F6" i="7" l="1"/>
  <c r="F7" i="7"/>
  <c r="F5" i="7"/>
  <c r="E6" i="7" l="1"/>
  <c r="E7" i="7"/>
  <c r="E5" i="7"/>
  <c r="C7" i="6" l="1"/>
  <c r="I7" i="7" s="1"/>
  <c r="C6" i="6"/>
  <c r="I6" i="7" s="1"/>
  <c r="C5" i="6"/>
  <c r="I5" i="7" s="1"/>
  <c r="A7" i="7"/>
  <c r="A6" i="7"/>
  <c r="A5" i="7"/>
  <c r="A7" i="6"/>
  <c r="A6" i="6"/>
  <c r="A5" i="6"/>
  <c r="D5" i="6" l="1"/>
  <c r="D6" i="6" l="1"/>
  <c r="D7" i="6"/>
  <c r="G6" i="7"/>
  <c r="G7" i="7"/>
  <c r="G5" i="7"/>
  <c r="D6" i="7"/>
  <c r="D7" i="7"/>
  <c r="D5" i="7"/>
  <c r="C6" i="7"/>
  <c r="C7" i="7"/>
  <c r="C5" i="7"/>
  <c r="B6" i="7"/>
  <c r="B7" i="7"/>
  <c r="B5" i="7"/>
  <c r="A6" i="1"/>
  <c r="A7" i="1"/>
  <c r="A5" i="1"/>
  <c r="H5" i="7" l="1"/>
  <c r="J5" i="7" s="1"/>
  <c r="H7" i="7"/>
  <c r="J7" i="7" s="1"/>
  <c r="H6" i="7"/>
  <c r="J6" i="7" s="1"/>
  <c r="K6" i="7" s="1"/>
  <c r="H5" i="1"/>
  <c r="H7" i="1"/>
  <c r="H6" i="1"/>
  <c r="K5" i="7" l="1"/>
  <c r="K7" i="7"/>
  <c r="I6" i="1"/>
  <c r="I7" i="1"/>
  <c r="I5" i="1"/>
</calcChain>
</file>

<file path=xl/sharedStrings.xml><?xml version="1.0" encoding="utf-8"?>
<sst xmlns="http://schemas.openxmlformats.org/spreadsheetml/2006/main" count="156" uniqueCount="53">
  <si>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</si>
  <si>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</si>
  <si>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</si>
  <si>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</si>
  <si>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</si>
  <si>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</si>
  <si>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</si>
  <si>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</si>
  <si>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</si>
  <si>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</si>
  <si>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</si>
  <si>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</si>
  <si>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</si>
  <si>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</si>
  <si>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</si>
  <si>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</si>
  <si>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</si>
  <si>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</si>
  <si>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</si>
  <si>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</si>
  <si>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</si>
  <si>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5</t>
  </si>
  <si>
    <t>Criteria 6</t>
  </si>
  <si>
    <t>Criteria 7</t>
  </si>
  <si>
    <t>Splash Factory</t>
  </si>
  <si>
    <t>Steel Branding</t>
  </si>
  <si>
    <t>Vantageio</t>
  </si>
  <si>
    <t>RFP730-17119 Website Design for Eye Institute</t>
  </si>
  <si>
    <t>RESPONDENT EVALUATION MATRIX</t>
  </si>
  <si>
    <t>Evaluator Name:</t>
  </si>
  <si>
    <t>Name</t>
  </si>
  <si>
    <t xml:space="preserve">Criteria 1 </t>
  </si>
  <si>
    <r>
      <t xml:space="preserve">List purchase price 
</t>
    </r>
    <r>
      <rPr>
        <b/>
        <sz val="10"/>
        <color rgb="FFFF0000"/>
        <rFont val="Calibri"/>
        <family val="2"/>
        <scheme val="minor"/>
      </rPr>
      <t>**DO NOT EVALUATE COST.  ONLY Dr. Evaluator 6 WILL EVALUATE**</t>
    </r>
  </si>
  <si>
    <t xml:space="preserve">Reputation of the vendor and of the vendor’s goods or services </t>
  </si>
  <si>
    <t xml:space="preserve">Quality of the vendor’s goods or services </t>
  </si>
  <si>
    <t xml:space="preserve">Extent to which the goods or services meet UHS’ needs </t>
  </si>
  <si>
    <t xml:space="preserve">Impact on the ability of UHS to comply with laws and rules relating to Historically Underutilized Businesses (HUBs) </t>
  </si>
  <si>
    <t xml:space="preserve">Impact on the ability of UHS to comply with laws and rules relating procurement of goods and services from persons with disabilities for purchases with state funds </t>
  </si>
  <si>
    <t xml:space="preserve">Ability of the vendor’s proposal to meet the requirements of the institution’s solicitation document, so that any vendor proposal that is non-responsive to the criteria set forth in the solicitation document shall be rejected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</si>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</sst>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/>
    </xf>
    <xf numFmtId="0" fontId="36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38" fillId="0" borderId="0" xfId="0" applyFont="1"/>
    <xf numFmtId="0" fontId="38" fillId="26" borderId="0" xfId="0" applyFont="1" applyFill="1" applyBorder="1" applyAlignment="1">
      <alignment horizontal="center"/>
    </xf>
    <xf numFmtId="0" fontId="39" fillId="0" borderId="0" xfId="0" applyFont="1"/>
    <xf numFmtId="0" fontId="40" fillId="0" borderId="17" xfId="0" applyFont="1" applyBorder="1" applyAlignment="1">
      <alignment horizontal="center"/>
    </xf>
    <xf numFmtId="0" fontId="41" fillId="0" borderId="0" xfId="99" applyFont="1"/>
    <xf numFmtId="0" fontId="35" fillId="0" borderId="18" xfId="99" applyFont="1" applyFill="1" applyBorder="1" applyAlignment="1">
      <alignment horizontal="left" vertical="center" wrapText="1"/>
    </xf>
    <xf numFmtId="0" fontId="35" fillId="0" borderId="19" xfId="99" applyFont="1" applyFill="1" applyBorder="1" applyAlignment="1">
      <alignment horizontal="left" vertical="center" wrapText="1"/>
    </xf>
    <xf numFmtId="0" fontId="35" fillId="0" borderId="20" xfId="99" applyFont="1" applyFill="1" applyBorder="1" applyAlignment="1">
      <alignment horizontal="left" vertical="center" wrapText="1"/>
    </xf>
    <xf numFmtId="0" fontId="36" fillId="3" borderId="21" xfId="99" applyFont="1" applyFill="1" applyBorder="1" applyAlignment="1">
      <alignment horizontal="center" vertical="center"/>
    </xf>
    <xf numFmtId="0" fontId="36" fillId="0" borderId="0" xfId="99" applyFont="1" applyAlignment="1">
      <alignment horizontal="center"/>
    </xf>
    <xf numFmtId="0" fontId="35" fillId="27" borderId="22" xfId="99" applyFont="1" applyFill="1" applyBorder="1" applyAlignment="1">
      <alignment horizontal="center"/>
    </xf>
    <xf numFmtId="0" fontId="35" fillId="0" borderId="23" xfId="99" applyFont="1" applyFill="1" applyBorder="1" applyAlignment="1">
      <alignment horizontal="center"/>
    </xf>
    <xf numFmtId="0" fontId="35" fillId="28" borderId="24" xfId="99" applyFont="1" applyFill="1" applyBorder="1" applyAlignment="1">
      <alignment horizontal="center"/>
    </xf>
    <xf numFmtId="0" fontId="36" fillId="27" borderId="22" xfId="99" applyFont="1" applyFill="1" applyBorder="1" applyAlignment="1">
      <alignment horizontal="center"/>
    </xf>
    <xf numFmtId="0" fontId="36" fillId="0" borderId="23" xfId="99" applyFont="1" applyFill="1" applyBorder="1" applyAlignment="1">
      <alignment horizontal="center"/>
    </xf>
    <xf numFmtId="0" fontId="36" fillId="28" borderId="24" xfId="99" applyFont="1" applyFill="1" applyBorder="1" applyAlignment="1">
      <alignment horizontal="center"/>
    </xf>
    <xf numFmtId="0" fontId="41" fillId="0" borderId="25" xfId="99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7" fillId="27" borderId="27" xfId="99" applyFont="1" applyFill="1" applyBorder="1" applyAlignment="1">
      <alignment horizontal="center"/>
    </xf>
    <xf numFmtId="0" fontId="37" fillId="0" borderId="28" xfId="99" applyFont="1" applyFill="1" applyBorder="1" applyAlignment="1">
      <alignment horizontal="center"/>
    </xf>
    <xf numFmtId="0" fontId="37" fillId="28" borderId="6" xfId="99" applyFont="1" applyFill="1" applyBorder="1" applyAlignment="1">
      <alignment horizontal="center"/>
    </xf>
    <xf numFmtId="0" fontId="41" fillId="27" borderId="27" xfId="99" applyFont="1" applyFill="1" applyBorder="1" applyAlignment="1">
      <alignment horizontal="center"/>
    </xf>
    <xf numFmtId="0" fontId="41" fillId="0" borderId="28" xfId="99" applyFont="1" applyFill="1" applyBorder="1" applyAlignment="1">
      <alignment horizontal="center"/>
    </xf>
    <xf numFmtId="0" fontId="41" fillId="28" borderId="6" xfId="99" applyFont="1" applyFill="1" applyBorder="1" applyAlignment="1">
      <alignment horizontal="center"/>
    </xf>
    <xf numFmtId="0" fontId="41" fillId="3" borderId="25" xfId="99" applyFont="1" applyFill="1" applyBorder="1" applyAlignment="1">
      <alignment horizontal="center"/>
    </xf>
    <xf numFmtId="0" fontId="14" fillId="0" borderId="0" xfId="0" applyFont="1"/>
    <xf numFmtId="0" fontId="43" fillId="0" borderId="0" xfId="0" applyFont="1" applyAlignment="1">
      <alignment horizontal="center" vertical="top" wrapText="1"/>
    </xf>
    <xf numFmtId="0" fontId="43" fillId="0" borderId="29" xfId="0" applyFont="1" applyBorder="1" applyAlignment="1">
      <alignment horizontal="center" vertical="top" wrapText="1"/>
    </xf>
    <xf numFmtId="0" fontId="43" fillId="2" borderId="30" xfId="0" applyFont="1" applyFill="1" applyBorder="1" applyAlignment="1">
      <alignment horizontal="center"/>
    </xf>
    <xf numFmtId="0" fontId="43" fillId="2" borderId="31" xfId="0" applyFont="1" applyFill="1" applyBorder="1" applyAlignment="1">
      <alignment horizontal="center"/>
    </xf>
    <xf numFmtId="0" fontId="43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RFP730-17119%20Design%20New%20Website%20Architecture%20and%20Aesthetic%20for%20University%20Eye%20Institute/Evaluation%20Matrix%20RFP730-17119%20Website%20Design%20for%20Eye%20Institu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RFP730-17119 Website Design for Eye Institute</v>
          </cell>
        </row>
      </sheetData>
      <sheetData sheetId="1">
        <row r="4">
          <cell r="A4" t="str">
            <v>Splash Factory</v>
          </cell>
        </row>
        <row r="5">
          <cell r="A5" t="str">
            <v>Steel Branding</v>
          </cell>
        </row>
        <row r="6">
          <cell r="A6" t="str">
            <v>Vantageio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2" ht="15.75" x14ac:dyDescent="0.25">
      <c r="A2" s="14"/>
      <c r="B2" s="13"/>
      <c r="C2" s="48" t="s">
        <v>5</v>
      </c>
      <c r="D2" s="48"/>
      <c r="E2" s="48"/>
      <c r="F2" s="48"/>
      <c r="G2" s="48"/>
      <c r="H2" s="13"/>
      <c r="I2" s="12"/>
    </row>
    <row r="3" spans="1:12" x14ac:dyDescent="0.2">
      <c r="A3" s="50" t="s">
        <v>11</v>
      </c>
      <c r="B3" s="50"/>
      <c r="C3" s="50"/>
      <c r="D3" s="50"/>
      <c r="E3" s="26" t="s">
        <v>12</v>
      </c>
      <c r="F3" s="26" t="s">
        <v>13</v>
      </c>
      <c r="G3" s="26" t="s">
        <v>14</v>
      </c>
      <c r="H3" s="26" t="s">
        <v>15</v>
      </c>
      <c r="I3" s="26" t="s">
        <v>21</v>
      </c>
      <c r="J3" s="26" t="s">
        <v>22</v>
      </c>
      <c r="K3" s="26" t="s">
        <v>23</v>
      </c>
      <c r="L3" s="23" t="s">
        <v>16</v>
      </c>
    </row>
    <row r="4" spans="1:12" x14ac:dyDescent="0.2">
      <c r="A4" s="49" t="s">
        <v>24</v>
      </c>
      <c r="B4" s="49"/>
      <c r="C4" s="49"/>
      <c r="D4" s="49"/>
      <c r="E4" s="24">
        <v>0</v>
      </c>
      <c r="F4" s="24">
        <v>6</v>
      </c>
      <c r="G4" s="24">
        <v>24</v>
      </c>
      <c r="H4" s="24">
        <v>3</v>
      </c>
      <c r="I4" s="24">
        <v>3</v>
      </c>
      <c r="J4" s="24">
        <v>3</v>
      </c>
      <c r="K4" s="24">
        <v>3</v>
      </c>
      <c r="L4" s="25">
        <v>42</v>
      </c>
    </row>
    <row r="5" spans="1:12" x14ac:dyDescent="0.2">
      <c r="A5" s="49" t="s">
        <v>25</v>
      </c>
      <c r="B5" s="49"/>
      <c r="C5" s="49"/>
      <c r="D5" s="49"/>
      <c r="E5" s="24">
        <v>0</v>
      </c>
      <c r="F5" s="24">
        <v>10</v>
      </c>
      <c r="G5" s="24">
        <v>32</v>
      </c>
      <c r="H5" s="24">
        <v>5</v>
      </c>
      <c r="I5" s="24">
        <v>4</v>
      </c>
      <c r="J5" s="24">
        <v>3</v>
      </c>
      <c r="K5" s="24">
        <v>3</v>
      </c>
      <c r="L5" s="25">
        <v>57</v>
      </c>
    </row>
    <row r="6" spans="1:12" x14ac:dyDescent="0.2">
      <c r="A6" s="49" t="s">
        <v>26</v>
      </c>
      <c r="B6" s="49"/>
      <c r="C6" s="49"/>
      <c r="D6" s="49"/>
      <c r="E6" s="24">
        <v>0</v>
      </c>
      <c r="F6" s="24">
        <v>8</v>
      </c>
      <c r="G6" s="24">
        <v>28</v>
      </c>
      <c r="H6" s="24">
        <v>5</v>
      </c>
      <c r="I6" s="24">
        <v>3</v>
      </c>
      <c r="J6" s="24">
        <v>3</v>
      </c>
      <c r="K6" s="24">
        <v>3</v>
      </c>
      <c r="L6" s="25">
        <v>50</v>
      </c>
    </row>
  </sheetData>
  <mergeCells count="6">
    <mergeCell ref="A1:I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3"/>
  <sheetViews>
    <sheetView tabSelected="1" workbookViewId="0">
      <selection activeCell="G27" sqref="G27"/>
    </sheetView>
  </sheetViews>
  <sheetFormatPr defaultRowHeight="12.75" x14ac:dyDescent="0.2"/>
  <cols>
    <col min="1" max="1" width="2" style="18" customWidth="1"/>
    <col min="2" max="2" width="27.5703125" style="18" bestFit="1" customWidth="1"/>
    <col min="3" max="3" width="12" style="18" customWidth="1"/>
    <col min="4" max="5" width="10.7109375" style="18" customWidth="1"/>
    <col min="6" max="6" width="12.140625" style="18" customWidth="1"/>
    <col min="7" max="8" width="10.42578125" style="18" customWidth="1"/>
    <col min="9" max="9" width="11.42578125" style="18" customWidth="1"/>
    <col min="10" max="11" width="9" style="18" customWidth="1"/>
    <col min="12" max="12" width="11.42578125" style="18" customWidth="1"/>
    <col min="13" max="14" width="10" style="18" customWidth="1"/>
    <col min="15" max="15" width="11.42578125" style="18" customWidth="1"/>
    <col min="16" max="17" width="10" style="18" customWidth="1"/>
    <col min="18" max="18" width="11.42578125" style="18" customWidth="1"/>
    <col min="19" max="20" width="10" style="18" customWidth="1"/>
    <col min="21" max="21" width="11.42578125" style="18" customWidth="1"/>
    <col min="22" max="23" width="10" style="18" customWidth="1"/>
    <col min="24" max="16384" width="9.140625" style="18"/>
  </cols>
  <sheetData>
    <row r="1" spans="2:25" ht="15.75" x14ac:dyDescent="0.25">
      <c r="B1" s="53" t="s">
        <v>28</v>
      </c>
      <c r="C1" s="53"/>
      <c r="D1" s="53"/>
      <c r="E1" s="54" t="str">
        <f>[1]Cover!A6</f>
        <v>RFP730-17119 Website Design for Eye Institute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2:25" ht="15.75" customHeight="1" x14ac:dyDescent="0.25">
      <c r="C2" s="54"/>
      <c r="D2" s="54"/>
      <c r="E2" s="54"/>
      <c r="F2" s="54"/>
      <c r="G2" s="54"/>
    </row>
    <row r="3" spans="2:25" ht="15" customHeight="1" x14ac:dyDescent="0.2">
      <c r="B3" s="55" t="s">
        <v>29</v>
      </c>
      <c r="C3" s="56" t="s">
        <v>30</v>
      </c>
      <c r="D3" s="56"/>
      <c r="E3" s="56"/>
      <c r="F3" s="56"/>
    </row>
    <row r="4" spans="2:25" ht="15" customHeight="1" x14ac:dyDescent="0.2">
      <c r="F4" s="57"/>
    </row>
    <row r="5" spans="2:25" ht="16.5" thickBot="1" x14ac:dyDescent="0.3">
      <c r="B5" s="57"/>
      <c r="C5" s="58" t="s">
        <v>31</v>
      </c>
      <c r="D5" s="58"/>
      <c r="E5" s="58"/>
      <c r="F5" s="58" t="s">
        <v>13</v>
      </c>
      <c r="G5" s="58"/>
      <c r="H5" s="58"/>
      <c r="I5" s="58" t="s">
        <v>14</v>
      </c>
      <c r="J5" s="58"/>
      <c r="K5" s="58"/>
      <c r="L5" s="58" t="s">
        <v>15</v>
      </c>
      <c r="M5" s="58"/>
      <c r="N5" s="58"/>
      <c r="O5" s="58" t="s">
        <v>21</v>
      </c>
      <c r="P5" s="58"/>
      <c r="Q5" s="58"/>
      <c r="R5" s="58" t="s">
        <v>22</v>
      </c>
      <c r="S5" s="58"/>
      <c r="T5" s="58"/>
      <c r="U5" s="58" t="s">
        <v>23</v>
      </c>
      <c r="V5" s="58"/>
      <c r="W5" s="58"/>
    </row>
    <row r="6" spans="2:25" ht="143.25" customHeight="1" x14ac:dyDescent="0.2">
      <c r="B6" s="59"/>
      <c r="C6" s="60" t="s">
        <v>32</v>
      </c>
      <c r="D6" s="61"/>
      <c r="E6" s="62"/>
      <c r="F6" s="60" t="s">
        <v>33</v>
      </c>
      <c r="G6" s="61"/>
      <c r="H6" s="62"/>
      <c r="I6" s="60" t="s">
        <v>34</v>
      </c>
      <c r="J6" s="61"/>
      <c r="K6" s="62"/>
      <c r="L6" s="60" t="s">
        <v>35</v>
      </c>
      <c r="M6" s="61"/>
      <c r="N6" s="62"/>
      <c r="O6" s="60" t="s">
        <v>36</v>
      </c>
      <c r="P6" s="61"/>
      <c r="Q6" s="62"/>
      <c r="R6" s="60" t="s">
        <v>37</v>
      </c>
      <c r="S6" s="61"/>
      <c r="T6" s="62"/>
      <c r="U6" s="60" t="s">
        <v>38</v>
      </c>
      <c r="V6" s="61"/>
      <c r="W6" s="62"/>
      <c r="X6" s="63" t="s">
        <v>39</v>
      </c>
    </row>
    <row r="7" spans="2:25" x14ac:dyDescent="0.2">
      <c r="B7" s="64" t="s">
        <v>11</v>
      </c>
      <c r="C7" s="65" t="s">
        <v>40</v>
      </c>
      <c r="D7" s="66" t="s">
        <v>41</v>
      </c>
      <c r="E7" s="67" t="s">
        <v>42</v>
      </c>
      <c r="F7" s="68" t="s">
        <v>40</v>
      </c>
      <c r="G7" s="69" t="s">
        <v>41</v>
      </c>
      <c r="H7" s="70" t="s">
        <v>42</v>
      </c>
      <c r="I7" s="68" t="s">
        <v>40</v>
      </c>
      <c r="J7" s="69" t="s">
        <v>41</v>
      </c>
      <c r="K7" s="70" t="s">
        <v>42</v>
      </c>
      <c r="L7" s="65" t="s">
        <v>40</v>
      </c>
      <c r="M7" s="66" t="s">
        <v>41</v>
      </c>
      <c r="N7" s="67" t="s">
        <v>42</v>
      </c>
      <c r="O7" s="65" t="s">
        <v>40</v>
      </c>
      <c r="P7" s="66" t="s">
        <v>41</v>
      </c>
      <c r="Q7" s="67" t="s">
        <v>42</v>
      </c>
      <c r="R7" s="65" t="s">
        <v>40</v>
      </c>
      <c r="S7" s="66" t="s">
        <v>41</v>
      </c>
      <c r="T7" s="67" t="s">
        <v>42</v>
      </c>
      <c r="U7" s="65" t="s">
        <v>40</v>
      </c>
      <c r="V7" s="66" t="s">
        <v>41</v>
      </c>
      <c r="W7" s="67" t="s">
        <v>42</v>
      </c>
      <c r="X7" s="71"/>
    </row>
    <row r="8" spans="2:25" x14ac:dyDescent="0.2">
      <c r="B8" s="72" t="str">
        <f>'[1]RFP Submittal'!A4</f>
        <v>Splash Factory</v>
      </c>
      <c r="C8" s="73"/>
      <c r="D8" s="74">
        <v>6</v>
      </c>
      <c r="E8" s="75">
        <f>C8*D8</f>
        <v>0</v>
      </c>
      <c r="F8" s="76"/>
      <c r="G8" s="77">
        <v>2</v>
      </c>
      <c r="H8" s="78">
        <f>F8*G8</f>
        <v>0</v>
      </c>
      <c r="I8" s="76"/>
      <c r="J8" s="77">
        <v>8</v>
      </c>
      <c r="K8" s="78">
        <f>I8*J8</f>
        <v>0</v>
      </c>
      <c r="L8" s="73"/>
      <c r="M8" s="74">
        <v>1</v>
      </c>
      <c r="N8" s="75">
        <f>L8*M8</f>
        <v>0</v>
      </c>
      <c r="O8" s="73"/>
      <c r="P8" s="74">
        <v>1</v>
      </c>
      <c r="Q8" s="75">
        <f>O8*P8</f>
        <v>0</v>
      </c>
      <c r="R8" s="73"/>
      <c r="S8" s="74">
        <v>1</v>
      </c>
      <c r="T8" s="75">
        <f>R8*S8</f>
        <v>0</v>
      </c>
      <c r="U8" s="73"/>
      <c r="V8" s="74">
        <v>1</v>
      </c>
      <c r="W8" s="75">
        <f>U8*V8</f>
        <v>0</v>
      </c>
      <c r="X8" s="79">
        <f>N8+K8+H8+E8+Q8+T8+W8</f>
        <v>0</v>
      </c>
    </row>
    <row r="9" spans="2:25" x14ac:dyDescent="0.2">
      <c r="B9" s="72" t="str">
        <f>'[1]RFP Submittal'!A5</f>
        <v>Steel Branding</v>
      </c>
      <c r="C9" s="73"/>
      <c r="D9" s="74">
        <v>6</v>
      </c>
      <c r="E9" s="75">
        <f t="shared" ref="E9:E10" si="0">C9*D9</f>
        <v>0</v>
      </c>
      <c r="F9" s="76"/>
      <c r="G9" s="77">
        <v>2</v>
      </c>
      <c r="H9" s="78">
        <f t="shared" ref="H9:H10" si="1">F9*G9</f>
        <v>0</v>
      </c>
      <c r="I9" s="76"/>
      <c r="J9" s="77">
        <v>8</v>
      </c>
      <c r="K9" s="78">
        <f t="shared" ref="K9:K10" si="2">I9*J9</f>
        <v>0</v>
      </c>
      <c r="L9" s="73"/>
      <c r="M9" s="74">
        <v>1</v>
      </c>
      <c r="N9" s="75">
        <f t="shared" ref="N9:N10" si="3">L9*M9</f>
        <v>0</v>
      </c>
      <c r="O9" s="73"/>
      <c r="P9" s="74">
        <v>1</v>
      </c>
      <c r="Q9" s="75">
        <f t="shared" ref="Q9:Q10" si="4">O9*P9</f>
        <v>0</v>
      </c>
      <c r="R9" s="73"/>
      <c r="S9" s="74">
        <v>1</v>
      </c>
      <c r="T9" s="75">
        <f t="shared" ref="T9:T10" si="5">R9*S9</f>
        <v>0</v>
      </c>
      <c r="U9" s="73"/>
      <c r="V9" s="74">
        <v>1</v>
      </c>
      <c r="W9" s="75">
        <f t="shared" ref="W9:W10" si="6">U9*V9</f>
        <v>0</v>
      </c>
      <c r="X9" s="79">
        <f t="shared" ref="X9:X10" si="7">N9+K9+H9+E9+Q9+T9+W9</f>
        <v>0</v>
      </c>
    </row>
    <row r="10" spans="2:25" x14ac:dyDescent="0.2">
      <c r="B10" s="72" t="str">
        <f>'[1]RFP Submittal'!A6</f>
        <v>Vantageio</v>
      </c>
      <c r="C10" s="73"/>
      <c r="D10" s="74">
        <v>6</v>
      </c>
      <c r="E10" s="75">
        <f t="shared" si="0"/>
        <v>0</v>
      </c>
      <c r="F10" s="76"/>
      <c r="G10" s="77">
        <v>2</v>
      </c>
      <c r="H10" s="78">
        <f t="shared" si="1"/>
        <v>0</v>
      </c>
      <c r="I10" s="76"/>
      <c r="J10" s="77">
        <v>8</v>
      </c>
      <c r="K10" s="78">
        <f t="shared" si="2"/>
        <v>0</v>
      </c>
      <c r="L10" s="73"/>
      <c r="M10" s="74">
        <v>1</v>
      </c>
      <c r="N10" s="75">
        <f t="shared" si="3"/>
        <v>0</v>
      </c>
      <c r="O10" s="73"/>
      <c r="P10" s="74">
        <v>1</v>
      </c>
      <c r="Q10" s="75">
        <f t="shared" si="4"/>
        <v>0</v>
      </c>
      <c r="R10" s="73"/>
      <c r="S10" s="74">
        <v>1</v>
      </c>
      <c r="T10" s="75">
        <f t="shared" si="5"/>
        <v>0</v>
      </c>
      <c r="U10" s="73"/>
      <c r="V10" s="74">
        <v>1</v>
      </c>
      <c r="W10" s="75">
        <f t="shared" si="6"/>
        <v>0</v>
      </c>
      <c r="X10" s="79">
        <f t="shared" si="7"/>
        <v>0</v>
      </c>
    </row>
    <row r="11" spans="2:25" x14ac:dyDescent="0.2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spans="2:25" x14ac:dyDescent="0.2">
      <c r="B12" s="81" t="s">
        <v>43</v>
      </c>
      <c r="C12" s="81"/>
      <c r="D12" s="81"/>
      <c r="E12" s="81"/>
      <c r="F12" s="80"/>
      <c r="G12" s="80" t="s">
        <v>44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spans="2:25" x14ac:dyDescent="0.2">
      <c r="B13" s="81"/>
      <c r="C13" s="81"/>
      <c r="D13" s="81"/>
      <c r="E13" s="81"/>
      <c r="F13" s="80"/>
      <c r="G13" s="80" t="s">
        <v>45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spans="2:25" x14ac:dyDescent="0.2">
      <c r="B14" s="81"/>
      <c r="C14" s="81"/>
      <c r="D14" s="81"/>
      <c r="E14" s="81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spans="2:25" ht="13.5" thickBot="1" x14ac:dyDescent="0.25">
      <c r="B15" s="82"/>
      <c r="C15" s="82"/>
      <c r="D15" s="82"/>
      <c r="E15" s="82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spans="2:25" ht="13.5" thickTop="1" x14ac:dyDescent="0.2">
      <c r="B16" s="83" t="s">
        <v>46</v>
      </c>
      <c r="C16" s="84"/>
      <c r="D16" s="84"/>
      <c r="E16" s="85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spans="2:24" x14ac:dyDescent="0.2">
      <c r="B17" s="86" t="s">
        <v>47</v>
      </c>
      <c r="C17" s="87"/>
      <c r="D17" s="87"/>
      <c r="E17" s="88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spans="2:24" x14ac:dyDescent="0.2">
      <c r="B18" s="89" t="s">
        <v>48</v>
      </c>
      <c r="C18" s="90"/>
      <c r="D18" s="90"/>
      <c r="E18" s="91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spans="2:24" x14ac:dyDescent="0.2">
      <c r="B19" s="89" t="s">
        <v>49</v>
      </c>
      <c r="C19" s="90"/>
      <c r="D19" s="90"/>
      <c r="E19" s="91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spans="2:24" x14ac:dyDescent="0.2">
      <c r="B20" s="89" t="s">
        <v>50</v>
      </c>
      <c r="C20" s="90"/>
      <c r="D20" s="90"/>
      <c r="E20" s="91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spans="2:24" x14ac:dyDescent="0.2">
      <c r="B21" s="89" t="s">
        <v>51</v>
      </c>
      <c r="C21" s="90"/>
      <c r="D21" s="90"/>
      <c r="E21" s="91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spans="2:24" ht="13.5" thickBot="1" x14ac:dyDescent="0.25">
      <c r="B22" s="92" t="s">
        <v>52</v>
      </c>
      <c r="C22" s="93"/>
      <c r="D22" s="93"/>
      <c r="E22" s="94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spans="2:24" ht="13.5" thickTop="1" x14ac:dyDescent="0.2"/>
  </sheetData>
  <mergeCells count="24">
    <mergeCell ref="B21:E21"/>
    <mergeCell ref="B22:E22"/>
    <mergeCell ref="B12:E15"/>
    <mergeCell ref="B16:E16"/>
    <mergeCell ref="B17:E17"/>
    <mergeCell ref="B18:E18"/>
    <mergeCell ref="B19:E19"/>
    <mergeCell ref="B20:E20"/>
    <mergeCell ref="O5:Q5"/>
    <mergeCell ref="R5:T5"/>
    <mergeCell ref="U5:W5"/>
    <mergeCell ref="C6:E6"/>
    <mergeCell ref="F6:H6"/>
    <mergeCell ref="I6:K6"/>
    <mergeCell ref="L6:N6"/>
    <mergeCell ref="O6:Q6"/>
    <mergeCell ref="R6:T6"/>
    <mergeCell ref="U6:W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2" ht="15.75" x14ac:dyDescent="0.25">
      <c r="A2" s="14"/>
      <c r="B2" s="13"/>
      <c r="C2" s="48" t="s">
        <v>6</v>
      </c>
      <c r="D2" s="48"/>
      <c r="E2" s="48"/>
      <c r="F2" s="48"/>
      <c r="G2" s="48"/>
      <c r="H2" s="13"/>
      <c r="I2" s="12"/>
    </row>
    <row r="3" spans="1:12" x14ac:dyDescent="0.2">
      <c r="A3" s="50" t="s">
        <v>11</v>
      </c>
      <c r="B3" s="50"/>
      <c r="C3" s="50"/>
      <c r="D3" s="50"/>
      <c r="E3" s="30" t="s">
        <v>12</v>
      </c>
      <c r="F3" s="30" t="s">
        <v>13</v>
      </c>
      <c r="G3" s="30" t="s">
        <v>14</v>
      </c>
      <c r="H3" s="30" t="s">
        <v>15</v>
      </c>
      <c r="I3" s="30" t="s">
        <v>21</v>
      </c>
      <c r="J3" s="30" t="s">
        <v>22</v>
      </c>
      <c r="K3" s="30" t="s">
        <v>23</v>
      </c>
      <c r="L3" s="27" t="s">
        <v>16</v>
      </c>
    </row>
    <row r="4" spans="1:12" x14ac:dyDescent="0.2">
      <c r="A4" s="49" t="s">
        <v>24</v>
      </c>
      <c r="B4" s="49"/>
      <c r="C4" s="49"/>
      <c r="D4" s="49"/>
      <c r="E4" s="28">
        <v>0</v>
      </c>
      <c r="F4" s="28">
        <v>3.6</v>
      </c>
      <c r="G4" s="28">
        <v>28</v>
      </c>
      <c r="H4" s="28">
        <v>2</v>
      </c>
      <c r="I4" s="28">
        <v>2</v>
      </c>
      <c r="J4" s="28">
        <v>2</v>
      </c>
      <c r="K4" s="28">
        <v>2.5</v>
      </c>
      <c r="L4" s="29">
        <v>40.1</v>
      </c>
    </row>
    <row r="5" spans="1:12" x14ac:dyDescent="0.2">
      <c r="A5" s="49" t="s">
        <v>25</v>
      </c>
      <c r="B5" s="49"/>
      <c r="C5" s="49"/>
      <c r="D5" s="49"/>
      <c r="E5" s="28">
        <v>0</v>
      </c>
      <c r="F5" s="28">
        <v>6</v>
      </c>
      <c r="G5" s="28">
        <v>32</v>
      </c>
      <c r="H5" s="28">
        <v>4.8</v>
      </c>
      <c r="I5" s="28">
        <v>3</v>
      </c>
      <c r="J5" s="28">
        <v>2.5</v>
      </c>
      <c r="K5" s="28">
        <v>3</v>
      </c>
      <c r="L5" s="29">
        <v>51.3</v>
      </c>
    </row>
    <row r="6" spans="1:12" x14ac:dyDescent="0.2">
      <c r="A6" s="49" t="s">
        <v>26</v>
      </c>
      <c r="B6" s="49"/>
      <c r="C6" s="49"/>
      <c r="D6" s="49"/>
      <c r="E6" s="28">
        <v>0</v>
      </c>
      <c r="F6" s="28">
        <v>4</v>
      </c>
      <c r="G6" s="28">
        <v>32</v>
      </c>
      <c r="H6" s="28">
        <v>3</v>
      </c>
      <c r="I6" s="28">
        <v>2.5</v>
      </c>
      <c r="J6" s="28">
        <v>2.5</v>
      </c>
      <c r="K6" s="28">
        <v>2.5</v>
      </c>
      <c r="L6" s="29">
        <v>46.5</v>
      </c>
    </row>
  </sheetData>
  <mergeCells count="6">
    <mergeCell ref="A1:I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2" ht="15.75" x14ac:dyDescent="0.25">
      <c r="A2" s="14"/>
      <c r="B2" s="13"/>
      <c r="C2" s="48" t="s">
        <v>7</v>
      </c>
      <c r="D2" s="48"/>
      <c r="E2" s="48"/>
      <c r="F2" s="48"/>
      <c r="G2" s="48"/>
      <c r="H2" s="13"/>
      <c r="I2" s="12"/>
    </row>
    <row r="3" spans="1:12" x14ac:dyDescent="0.2">
      <c r="A3" s="50" t="s">
        <v>11</v>
      </c>
      <c r="B3" s="50"/>
      <c r="C3" s="50"/>
      <c r="D3" s="50"/>
      <c r="E3" s="34" t="s">
        <v>12</v>
      </c>
      <c r="F3" s="34" t="s">
        <v>13</v>
      </c>
      <c r="G3" s="34" t="s">
        <v>14</v>
      </c>
      <c r="H3" s="34" t="s">
        <v>15</v>
      </c>
      <c r="I3" s="34" t="s">
        <v>21</v>
      </c>
      <c r="J3" s="34" t="s">
        <v>22</v>
      </c>
      <c r="K3" s="34" t="s">
        <v>23</v>
      </c>
      <c r="L3" s="31" t="s">
        <v>16</v>
      </c>
    </row>
    <row r="4" spans="1:12" x14ac:dyDescent="0.2">
      <c r="A4" s="49" t="s">
        <v>24</v>
      </c>
      <c r="B4" s="49"/>
      <c r="C4" s="49"/>
      <c r="D4" s="49"/>
      <c r="E4" s="32">
        <v>0</v>
      </c>
      <c r="F4" s="32">
        <v>4</v>
      </c>
      <c r="G4" s="32">
        <v>25.6</v>
      </c>
      <c r="H4" s="32">
        <v>2.4</v>
      </c>
      <c r="I4" s="32">
        <v>2.5</v>
      </c>
      <c r="J4" s="32">
        <v>2.5</v>
      </c>
      <c r="K4" s="32">
        <v>2.5</v>
      </c>
      <c r="L4" s="33">
        <v>39.5</v>
      </c>
    </row>
    <row r="5" spans="1:12" x14ac:dyDescent="0.2">
      <c r="A5" s="49" t="s">
        <v>25</v>
      </c>
      <c r="B5" s="49"/>
      <c r="C5" s="49"/>
      <c r="D5" s="49"/>
      <c r="E5" s="32">
        <v>0</v>
      </c>
      <c r="F5" s="32">
        <v>6</v>
      </c>
      <c r="G5" s="32">
        <v>36</v>
      </c>
      <c r="H5" s="32">
        <v>4.4000000000000004</v>
      </c>
      <c r="I5" s="32">
        <v>3.5</v>
      </c>
      <c r="J5" s="32">
        <v>2.5</v>
      </c>
      <c r="K5" s="32">
        <v>2.5</v>
      </c>
      <c r="L5" s="33">
        <v>54.9</v>
      </c>
    </row>
    <row r="6" spans="1:12" x14ac:dyDescent="0.2">
      <c r="A6" s="49" t="s">
        <v>26</v>
      </c>
      <c r="B6" s="49"/>
      <c r="C6" s="49"/>
      <c r="D6" s="49"/>
      <c r="E6" s="32">
        <v>0</v>
      </c>
      <c r="F6" s="32">
        <v>4</v>
      </c>
      <c r="G6" s="32">
        <v>30.4</v>
      </c>
      <c r="H6" s="32">
        <v>3</v>
      </c>
      <c r="I6" s="32">
        <v>2.5</v>
      </c>
      <c r="J6" s="32">
        <v>2.5</v>
      </c>
      <c r="K6" s="32">
        <v>2.5</v>
      </c>
      <c r="L6" s="33">
        <v>44.9</v>
      </c>
    </row>
  </sheetData>
  <mergeCells count="6">
    <mergeCell ref="A1:I1"/>
    <mergeCell ref="C2:G2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2" ht="15.75" x14ac:dyDescent="0.25">
      <c r="A2" s="17"/>
      <c r="B2" s="16"/>
      <c r="C2" s="48" t="s">
        <v>8</v>
      </c>
      <c r="D2" s="48"/>
      <c r="E2" s="48"/>
      <c r="F2" s="48"/>
      <c r="G2" s="48"/>
      <c r="H2" s="16"/>
      <c r="I2" s="15"/>
    </row>
    <row r="3" spans="1:12" x14ac:dyDescent="0.2">
      <c r="A3" s="50" t="s">
        <v>11</v>
      </c>
      <c r="B3" s="50"/>
      <c r="C3" s="50"/>
      <c r="D3" s="50"/>
      <c r="E3" s="38" t="s">
        <v>12</v>
      </c>
      <c r="F3" s="38" t="s">
        <v>13</v>
      </c>
      <c r="G3" s="38" t="s">
        <v>14</v>
      </c>
      <c r="H3" s="38" t="s">
        <v>15</v>
      </c>
      <c r="I3" s="38" t="s">
        <v>21</v>
      </c>
      <c r="J3" s="38" t="s">
        <v>22</v>
      </c>
      <c r="K3" s="38" t="s">
        <v>23</v>
      </c>
      <c r="L3" s="35" t="s">
        <v>16</v>
      </c>
    </row>
    <row r="4" spans="1:12" x14ac:dyDescent="0.2">
      <c r="A4" s="49" t="s">
        <v>24</v>
      </c>
      <c r="B4" s="49"/>
      <c r="C4" s="49"/>
      <c r="D4" s="49"/>
      <c r="E4" s="36">
        <v>0</v>
      </c>
      <c r="F4" s="36">
        <v>6</v>
      </c>
      <c r="G4" s="36">
        <v>24</v>
      </c>
      <c r="H4" s="36">
        <v>2.5</v>
      </c>
      <c r="I4" s="36">
        <v>3</v>
      </c>
      <c r="J4" s="36">
        <v>4</v>
      </c>
      <c r="K4" s="36">
        <v>3</v>
      </c>
      <c r="L4" s="37">
        <v>42.5</v>
      </c>
    </row>
    <row r="5" spans="1:12" x14ac:dyDescent="0.2">
      <c r="A5" s="49" t="s">
        <v>25</v>
      </c>
      <c r="B5" s="49"/>
      <c r="C5" s="49"/>
      <c r="D5" s="49"/>
      <c r="E5" s="36">
        <v>0</v>
      </c>
      <c r="F5" s="36">
        <v>8</v>
      </c>
      <c r="G5" s="36">
        <v>32</v>
      </c>
      <c r="H5" s="36">
        <v>4</v>
      </c>
      <c r="I5" s="36">
        <v>5</v>
      </c>
      <c r="J5" s="36">
        <v>4</v>
      </c>
      <c r="K5" s="36">
        <v>4</v>
      </c>
      <c r="L5" s="37">
        <v>57</v>
      </c>
    </row>
    <row r="6" spans="1:12" x14ac:dyDescent="0.2">
      <c r="A6" s="49" t="s">
        <v>26</v>
      </c>
      <c r="B6" s="49"/>
      <c r="C6" s="49"/>
      <c r="D6" s="49"/>
      <c r="E6" s="36">
        <v>0</v>
      </c>
      <c r="F6" s="36">
        <v>5</v>
      </c>
      <c r="G6" s="36">
        <v>24</v>
      </c>
      <c r="H6" s="36">
        <v>3</v>
      </c>
      <c r="I6" s="36">
        <v>3</v>
      </c>
      <c r="J6" s="36">
        <v>4</v>
      </c>
      <c r="K6" s="36">
        <v>3</v>
      </c>
      <c r="L6" s="37">
        <v>42</v>
      </c>
    </row>
  </sheetData>
  <mergeCells count="6">
    <mergeCell ref="A1:I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2" ht="15.75" x14ac:dyDescent="0.25">
      <c r="A2" s="20"/>
      <c r="B2" s="19"/>
      <c r="C2" s="48" t="s">
        <v>9</v>
      </c>
      <c r="D2" s="48"/>
      <c r="E2" s="48"/>
      <c r="F2" s="48"/>
      <c r="G2" s="48"/>
      <c r="H2" s="19"/>
      <c r="I2" s="18"/>
    </row>
    <row r="3" spans="1:12" x14ac:dyDescent="0.2">
      <c r="A3" s="50" t="s">
        <v>11</v>
      </c>
      <c r="B3" s="50"/>
      <c r="C3" s="50"/>
      <c r="D3" s="50"/>
      <c r="E3" s="42" t="s">
        <v>12</v>
      </c>
      <c r="F3" s="42" t="s">
        <v>13</v>
      </c>
      <c r="G3" s="42" t="s">
        <v>14</v>
      </c>
      <c r="H3" s="42" t="s">
        <v>15</v>
      </c>
      <c r="I3" s="42" t="s">
        <v>21</v>
      </c>
      <c r="J3" s="42" t="s">
        <v>22</v>
      </c>
      <c r="K3" s="42" t="s">
        <v>23</v>
      </c>
      <c r="L3" s="39" t="s">
        <v>16</v>
      </c>
    </row>
    <row r="4" spans="1:12" x14ac:dyDescent="0.2">
      <c r="A4" s="49" t="s">
        <v>24</v>
      </c>
      <c r="B4" s="49"/>
      <c r="C4" s="49"/>
      <c r="D4" s="49"/>
      <c r="E4" s="40">
        <v>0</v>
      </c>
      <c r="F4" s="40">
        <v>4</v>
      </c>
      <c r="G4" s="40">
        <v>16</v>
      </c>
      <c r="H4" s="40">
        <v>2.5</v>
      </c>
      <c r="I4" s="40">
        <v>3</v>
      </c>
      <c r="J4" s="40">
        <v>3</v>
      </c>
      <c r="K4" s="40">
        <v>3</v>
      </c>
      <c r="L4" s="41">
        <v>31.5</v>
      </c>
    </row>
    <row r="5" spans="1:12" x14ac:dyDescent="0.2">
      <c r="A5" s="49" t="s">
        <v>25</v>
      </c>
      <c r="B5" s="49"/>
      <c r="C5" s="49"/>
      <c r="D5" s="49"/>
      <c r="E5" s="40">
        <v>0</v>
      </c>
      <c r="F5" s="40">
        <v>6</v>
      </c>
      <c r="G5" s="40">
        <v>28</v>
      </c>
      <c r="H5" s="40">
        <v>4</v>
      </c>
      <c r="I5" s="40">
        <v>3</v>
      </c>
      <c r="J5" s="40">
        <v>3</v>
      </c>
      <c r="K5" s="40">
        <v>3</v>
      </c>
      <c r="L5" s="41">
        <v>47</v>
      </c>
    </row>
    <row r="6" spans="1:12" x14ac:dyDescent="0.2">
      <c r="A6" s="49" t="s">
        <v>26</v>
      </c>
      <c r="B6" s="49"/>
      <c r="C6" s="49"/>
      <c r="D6" s="49"/>
      <c r="E6" s="40">
        <v>0</v>
      </c>
      <c r="F6" s="40">
        <v>4</v>
      </c>
      <c r="G6" s="40">
        <v>16</v>
      </c>
      <c r="H6" s="40">
        <v>2</v>
      </c>
      <c r="I6" s="40">
        <v>3</v>
      </c>
      <c r="J6" s="40">
        <v>3</v>
      </c>
      <c r="K6" s="40">
        <v>3</v>
      </c>
      <c r="L6" s="41">
        <v>31</v>
      </c>
    </row>
  </sheetData>
  <mergeCells count="6">
    <mergeCell ref="A1:I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"/>
  <sheetViews>
    <sheetView workbookViewId="0">
      <selection activeCell="D32" sqref="D32"/>
    </sheetView>
  </sheetViews>
  <sheetFormatPr defaultRowHeight="12.75" x14ac:dyDescent="0.2"/>
  <sheetData>
    <row r="1" spans="1:12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2" ht="15.75" x14ac:dyDescent="0.25">
      <c r="A2" s="14"/>
      <c r="B2" s="13"/>
      <c r="C2" s="48" t="s">
        <v>10</v>
      </c>
      <c r="D2" s="48"/>
      <c r="E2" s="48"/>
      <c r="F2" s="48"/>
      <c r="G2" s="48"/>
      <c r="H2" s="13"/>
      <c r="I2" s="12"/>
    </row>
    <row r="3" spans="1:12" x14ac:dyDescent="0.2">
      <c r="A3" s="50" t="s">
        <v>11</v>
      </c>
      <c r="B3" s="50"/>
      <c r="C3" s="50"/>
      <c r="D3" s="50"/>
      <c r="E3" s="46" t="s">
        <v>12</v>
      </c>
      <c r="F3" s="46" t="s">
        <v>13</v>
      </c>
      <c r="G3" s="46" t="s">
        <v>14</v>
      </c>
      <c r="H3" s="46" t="s">
        <v>15</v>
      </c>
      <c r="I3" s="46" t="s">
        <v>21</v>
      </c>
      <c r="J3" s="46" t="s">
        <v>22</v>
      </c>
      <c r="K3" s="46" t="s">
        <v>23</v>
      </c>
      <c r="L3" s="43" t="s">
        <v>16</v>
      </c>
    </row>
    <row r="4" spans="1:12" x14ac:dyDescent="0.2">
      <c r="A4" s="49" t="s">
        <v>24</v>
      </c>
      <c r="B4" s="49"/>
      <c r="C4" s="49"/>
      <c r="D4" s="49"/>
      <c r="E4" s="44">
        <v>21</v>
      </c>
      <c r="F4" s="44">
        <v>6</v>
      </c>
      <c r="G4" s="44">
        <v>28</v>
      </c>
      <c r="H4" s="44">
        <v>3</v>
      </c>
      <c r="I4" s="44">
        <v>1</v>
      </c>
      <c r="J4" s="44">
        <v>1</v>
      </c>
      <c r="K4" s="44">
        <v>3</v>
      </c>
      <c r="L4" s="45">
        <f>SUM(F4:K4)</f>
        <v>42</v>
      </c>
    </row>
    <row r="5" spans="1:12" x14ac:dyDescent="0.2">
      <c r="A5" s="49" t="s">
        <v>25</v>
      </c>
      <c r="B5" s="49"/>
      <c r="C5" s="49"/>
      <c r="D5" s="49"/>
      <c r="E5" s="44">
        <v>18</v>
      </c>
      <c r="F5" s="44">
        <v>8</v>
      </c>
      <c r="G5" s="44">
        <v>36</v>
      </c>
      <c r="H5" s="44">
        <v>4</v>
      </c>
      <c r="I5" s="44">
        <v>5</v>
      </c>
      <c r="J5" s="44">
        <v>5</v>
      </c>
      <c r="K5" s="44">
        <v>3</v>
      </c>
      <c r="L5" s="45">
        <f t="shared" ref="L5:L6" si="0">SUM(F5:K5)</f>
        <v>61</v>
      </c>
    </row>
    <row r="6" spans="1:12" x14ac:dyDescent="0.2">
      <c r="A6" s="49" t="s">
        <v>26</v>
      </c>
      <c r="B6" s="49"/>
      <c r="C6" s="49"/>
      <c r="D6" s="49"/>
      <c r="E6" s="44">
        <v>24</v>
      </c>
      <c r="F6" s="44">
        <v>7</v>
      </c>
      <c r="G6" s="44">
        <v>24</v>
      </c>
      <c r="H6" s="44">
        <v>3.5</v>
      </c>
      <c r="I6" s="44">
        <v>1</v>
      </c>
      <c r="J6" s="44">
        <v>1</v>
      </c>
      <c r="K6" s="44">
        <v>3</v>
      </c>
      <c r="L6" s="45">
        <f t="shared" si="0"/>
        <v>39.5</v>
      </c>
    </row>
  </sheetData>
  <mergeCells count="6">
    <mergeCell ref="A1:I1"/>
    <mergeCell ref="C2:G2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21" sqref="E21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bestFit="1" customWidth="1"/>
    <col min="12" max="13" width="14.85546875" style="1" customWidth="1"/>
    <col min="14" max="16384" width="9.140625" style="1"/>
  </cols>
  <sheetData>
    <row r="1" spans="1:11" ht="15.75" x14ac:dyDescent="0.25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6.25" customHeight="1" x14ac:dyDescent="0.2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11" t="s">
        <v>10</v>
      </c>
      <c r="H4" s="5" t="s">
        <v>2</v>
      </c>
      <c r="I4" s="6" t="s">
        <v>4</v>
      </c>
    </row>
    <row r="5" spans="1:11" ht="16.5" customHeight="1" x14ac:dyDescent="0.2">
      <c r="A5" s="8" t="str">
        <f>'6'!A4:D4</f>
        <v>Splash Factory</v>
      </c>
      <c r="B5" s="9">
        <f>'1'!L4</f>
        <v>42</v>
      </c>
      <c r="C5" s="9">
        <f>'2'!L4</f>
        <v>40.1</v>
      </c>
      <c r="D5" s="9">
        <f>'3'!L4</f>
        <v>39.5</v>
      </c>
      <c r="E5" s="9">
        <f>'4'!L4</f>
        <v>42.5</v>
      </c>
      <c r="F5" s="9">
        <f>'5'!L4</f>
        <v>31.5</v>
      </c>
      <c r="G5" s="9">
        <f>'6'!L4</f>
        <v>42</v>
      </c>
      <c r="H5" s="9">
        <f>AVERAGE(B5:G5)</f>
        <v>39.6</v>
      </c>
      <c r="I5" s="10">
        <f>RANK(H5,$H$5:$H$7,0)</f>
        <v>3</v>
      </c>
    </row>
    <row r="6" spans="1:11" ht="16.5" customHeight="1" x14ac:dyDescent="0.2">
      <c r="A6" s="8" t="str">
        <f>'6'!A5:D5</f>
        <v>Steel Branding</v>
      </c>
      <c r="B6" s="9">
        <f>'1'!L5</f>
        <v>57</v>
      </c>
      <c r="C6" s="9">
        <f>'2'!L5</f>
        <v>51.3</v>
      </c>
      <c r="D6" s="9">
        <f>'3'!L5</f>
        <v>54.9</v>
      </c>
      <c r="E6" s="9">
        <f>'4'!L5</f>
        <v>57</v>
      </c>
      <c r="F6" s="9">
        <f>'5'!L5</f>
        <v>47</v>
      </c>
      <c r="G6" s="9">
        <f>'6'!L5</f>
        <v>61</v>
      </c>
      <c r="H6" s="9">
        <f>AVERAGE(B6:G6)</f>
        <v>54.699999999999996</v>
      </c>
      <c r="I6" s="10">
        <f>RANK(H6,$H$5:$H$7,0)</f>
        <v>1</v>
      </c>
    </row>
    <row r="7" spans="1:11" ht="16.5" customHeight="1" x14ac:dyDescent="0.2">
      <c r="A7" s="8" t="str">
        <f>'6'!A6:D6</f>
        <v>Vantageio</v>
      </c>
      <c r="B7" s="9">
        <f>'1'!L6</f>
        <v>50</v>
      </c>
      <c r="C7" s="9">
        <f>'2'!L6</f>
        <v>46.5</v>
      </c>
      <c r="D7" s="9">
        <f>'3'!L6</f>
        <v>44.9</v>
      </c>
      <c r="E7" s="9">
        <f>'4'!L6</f>
        <v>42</v>
      </c>
      <c r="F7" s="9">
        <f>'5'!L6</f>
        <v>31</v>
      </c>
      <c r="G7" s="9">
        <f>'6'!L6</f>
        <v>39.5</v>
      </c>
      <c r="H7" s="9">
        <f>AVERAGE(B7:G7)</f>
        <v>42.31666666666667</v>
      </c>
      <c r="I7" s="10">
        <f>RANK(H7,$H$5:$H$7,0)</f>
        <v>2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G4" sqref="G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1" t="s">
        <v>18</v>
      </c>
      <c r="B1" s="51"/>
      <c r="C1" s="51"/>
      <c r="D1" s="51"/>
    </row>
    <row r="2" spans="1:4" ht="48.75" customHeight="1" x14ac:dyDescent="0.2">
      <c r="A2" s="52" t="str">
        <f>Technical!A2</f>
        <v>RFP730-17119 Website Design for Eye Institute</v>
      </c>
      <c r="B2" s="52"/>
      <c r="C2" s="52"/>
      <c r="D2" s="52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10</v>
      </c>
      <c r="C4" s="5" t="s">
        <v>19</v>
      </c>
      <c r="D4" s="6" t="s">
        <v>4</v>
      </c>
    </row>
    <row r="5" spans="1:4" ht="16.5" customHeight="1" x14ac:dyDescent="0.2">
      <c r="A5" s="8" t="str">
        <f>'6'!A4:D4</f>
        <v>Splash Factory</v>
      </c>
      <c r="B5" s="9">
        <f>'6'!E4</f>
        <v>21</v>
      </c>
      <c r="C5" s="9">
        <f>AVERAGE(B5)</f>
        <v>21</v>
      </c>
      <c r="D5" s="10">
        <f>RANK(C5,$C$5:$C$7,0)</f>
        <v>2</v>
      </c>
    </row>
    <row r="6" spans="1:4" ht="16.5" customHeight="1" x14ac:dyDescent="0.2">
      <c r="A6" s="8" t="str">
        <f>'6'!A5:D5</f>
        <v>Steel Branding</v>
      </c>
      <c r="B6" s="9">
        <f>'6'!E5</f>
        <v>18</v>
      </c>
      <c r="C6" s="9">
        <f t="shared" ref="C6:C7" si="0">AVERAGE(B6)</f>
        <v>18</v>
      </c>
      <c r="D6" s="10">
        <f>RANK(C6,$C$5:$C$7,0)</f>
        <v>3</v>
      </c>
    </row>
    <row r="7" spans="1:4" ht="16.5" customHeight="1" x14ac:dyDescent="0.2">
      <c r="A7" s="8" t="str">
        <f>'6'!A6:D6</f>
        <v>Vantageio</v>
      </c>
      <c r="B7" s="9">
        <f>'6'!E6</f>
        <v>24</v>
      </c>
      <c r="C7" s="9">
        <f t="shared" si="0"/>
        <v>24</v>
      </c>
      <c r="D7" s="10">
        <f>RANK(C7,$C$5:$C$7,0)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2" sqref="A2:K2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customWidth="1"/>
    <col min="12" max="12" width="12.140625" style="1" customWidth="1"/>
    <col min="13" max="13" width="11.7109375" style="1" customWidth="1"/>
    <col min="14" max="16384" width="9.140625" style="1"/>
  </cols>
  <sheetData>
    <row r="1" spans="1:11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6.25" customHeight="1" x14ac:dyDescent="0.2">
      <c r="A2" s="52" t="str">
        <f>Technical!A2</f>
        <v>RFP730-17119 Website Design for Eye Institute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11" t="str">
        <f>Technical!G4</f>
        <v>Evaluator 6</v>
      </c>
      <c r="H4" s="5" t="s">
        <v>2</v>
      </c>
      <c r="I4" s="21" t="s">
        <v>20</v>
      </c>
      <c r="J4" s="5" t="s">
        <v>3</v>
      </c>
      <c r="K4" s="6" t="s">
        <v>4</v>
      </c>
    </row>
    <row r="5" spans="1:11" ht="16.5" customHeight="1" x14ac:dyDescent="0.2">
      <c r="A5" s="8" t="str">
        <f>'6'!A4:D4</f>
        <v>Splash Factory</v>
      </c>
      <c r="B5" s="9">
        <f>Technical!B5</f>
        <v>42</v>
      </c>
      <c r="C5" s="9">
        <f>Technical!C5</f>
        <v>40.1</v>
      </c>
      <c r="D5" s="9">
        <f>Technical!D5</f>
        <v>39.5</v>
      </c>
      <c r="E5" s="9">
        <f>Technical!E5</f>
        <v>42.5</v>
      </c>
      <c r="F5" s="9">
        <f>Technical!F5</f>
        <v>31.5</v>
      </c>
      <c r="G5" s="9">
        <f>Technical!G5</f>
        <v>42</v>
      </c>
      <c r="H5" s="9">
        <f>AVERAGE(B5:G5)</f>
        <v>39.6</v>
      </c>
      <c r="I5" s="22">
        <f>'Non-Technical'!C5</f>
        <v>21</v>
      </c>
      <c r="J5" s="9">
        <f t="shared" ref="J5:J7" si="0">H5+I5</f>
        <v>60.6</v>
      </c>
      <c r="K5" s="10">
        <f>RANK(J5,$J$5:$J$7,0)</f>
        <v>3</v>
      </c>
    </row>
    <row r="6" spans="1:11" ht="16.5" customHeight="1" x14ac:dyDescent="0.2">
      <c r="A6" s="8" t="str">
        <f>'6'!A5:D5</f>
        <v>Steel Branding</v>
      </c>
      <c r="B6" s="9">
        <f>Technical!B6</f>
        <v>57</v>
      </c>
      <c r="C6" s="9">
        <f>Technical!C6</f>
        <v>51.3</v>
      </c>
      <c r="D6" s="9">
        <f>Technical!D6</f>
        <v>54.9</v>
      </c>
      <c r="E6" s="9">
        <f>Technical!E6</f>
        <v>57</v>
      </c>
      <c r="F6" s="9">
        <f>Technical!F6</f>
        <v>47</v>
      </c>
      <c r="G6" s="9">
        <f>Technical!G6</f>
        <v>61</v>
      </c>
      <c r="H6" s="9">
        <f>AVERAGE(B6:G6)</f>
        <v>54.699999999999996</v>
      </c>
      <c r="I6" s="22">
        <f>'Non-Technical'!C6</f>
        <v>18</v>
      </c>
      <c r="J6" s="9">
        <f t="shared" si="0"/>
        <v>72.699999999999989</v>
      </c>
      <c r="K6" s="10">
        <f>RANK(J6,$J$5:$J$7,0)</f>
        <v>1</v>
      </c>
    </row>
    <row r="7" spans="1:11" ht="16.5" customHeight="1" x14ac:dyDescent="0.2">
      <c r="A7" s="8" t="str">
        <f>'6'!A6:D6</f>
        <v>Vantageio</v>
      </c>
      <c r="B7" s="9">
        <f>Technical!B7</f>
        <v>50</v>
      </c>
      <c r="C7" s="9">
        <f>Technical!C7</f>
        <v>46.5</v>
      </c>
      <c r="D7" s="9">
        <f>Technical!D7</f>
        <v>44.9</v>
      </c>
      <c r="E7" s="9">
        <f>Technical!E7</f>
        <v>42</v>
      </c>
      <c r="F7" s="9">
        <f>Technical!F7</f>
        <v>31</v>
      </c>
      <c r="G7" s="9">
        <f>Technical!G7</f>
        <v>39.5</v>
      </c>
      <c r="H7" s="9">
        <f>AVERAGE(B7:G7)</f>
        <v>42.31666666666667</v>
      </c>
      <c r="I7" s="22">
        <f>'Non-Technical'!C7</f>
        <v>24</v>
      </c>
      <c r="J7" s="9">
        <f t="shared" si="0"/>
        <v>66.316666666666663</v>
      </c>
      <c r="K7" s="10">
        <f>RANK(J7,$J$5:$J$7,0)</f>
        <v>2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2017-08-08T13:57:55Z</dcterms:modified>
</cp:coreProperties>
</file>