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Q9" i="12" l="1"/>
  <c r="N9" i="12"/>
  <c r="K9" i="12"/>
  <c r="R9" i="12" s="1"/>
  <c r="H9" i="12"/>
  <c r="E9" i="12"/>
  <c r="B9" i="12"/>
  <c r="Q8" i="12"/>
  <c r="N8" i="12"/>
  <c r="R8" i="12" s="1"/>
  <c r="K8" i="12"/>
  <c r="H8" i="12"/>
  <c r="E8" i="12"/>
  <c r="B8" i="12"/>
  <c r="C3" i="12"/>
  <c r="E1" i="12"/>
  <c r="J5" i="4" l="1"/>
  <c r="J4" i="4"/>
  <c r="B6" i="6" l="1"/>
  <c r="B5" i="6"/>
  <c r="J4" i="2" l="1"/>
  <c r="J5" i="2"/>
  <c r="J4" i="3" l="1"/>
  <c r="J5" i="3"/>
  <c r="A6" i="7" l="1"/>
  <c r="A6" i="6"/>
  <c r="C6" i="6"/>
  <c r="J6" i="7" l="1"/>
  <c r="A6" i="1"/>
  <c r="A5" i="1"/>
  <c r="H6" i="1"/>
  <c r="H6" i="7" s="1"/>
  <c r="J5" i="11"/>
  <c r="G6" i="1" s="1"/>
  <c r="G6" i="7" s="1"/>
  <c r="J4" i="11"/>
  <c r="J5" i="10"/>
  <c r="F6" i="1" s="1"/>
  <c r="F6" i="7" s="1"/>
  <c r="J4" i="10"/>
  <c r="J5" i="9"/>
  <c r="E6" i="1" s="1"/>
  <c r="E6" i="7" s="1"/>
  <c r="J4" i="9"/>
  <c r="J5" i="5"/>
  <c r="D6" i="1" s="1"/>
  <c r="D6" i="7" s="1"/>
  <c r="J4" i="5"/>
  <c r="D5" i="1" s="1"/>
  <c r="C6" i="1"/>
  <c r="C6" i="7" s="1"/>
  <c r="C5" i="1"/>
  <c r="B6" i="1"/>
  <c r="B6" i="7" s="1"/>
  <c r="I6" i="7" l="1"/>
  <c r="K6" i="7" s="1"/>
  <c r="I6" i="1"/>
  <c r="H5" i="1"/>
  <c r="G5" i="1"/>
  <c r="F5" i="1"/>
  <c r="E5" i="1"/>
  <c r="B5" i="1"/>
  <c r="I5" i="1" l="1"/>
  <c r="A2" i="7" l="1"/>
  <c r="A2" i="6"/>
  <c r="H4" i="7" l="1"/>
  <c r="C4" i="7"/>
  <c r="D4" i="7"/>
  <c r="E4" i="7"/>
  <c r="F4" i="7"/>
  <c r="G4" i="7"/>
  <c r="B4" i="7"/>
  <c r="G5" i="7" l="1"/>
  <c r="F5" i="7" l="1"/>
  <c r="E5" i="7" l="1"/>
  <c r="C5" i="6" l="1"/>
  <c r="A5" i="7"/>
  <c r="A5" i="6"/>
  <c r="D5" i="6" l="1"/>
  <c r="D6" i="6"/>
  <c r="J5" i="7"/>
  <c r="H5" i="7" l="1"/>
  <c r="D5" i="7"/>
  <c r="C5" i="7"/>
  <c r="B5" i="7"/>
  <c r="I5" i="7" l="1"/>
  <c r="K5" i="7" s="1"/>
  <c r="J6" i="1" l="1"/>
  <c r="J5" i="1"/>
  <c r="L6" i="7" l="1"/>
  <c r="L5" i="7"/>
</calcChain>
</file>

<file path=xl/sharedStrings.xml><?xml version="1.0" encoding="utf-8"?>
<sst xmlns="http://schemas.openxmlformats.org/spreadsheetml/2006/main" count="138" uniqueCount="48">
  <si>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</si>
  <si>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</si>
  <si>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</si>
  <si>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</si>
  <si>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</si>
  <si>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</si>
  <si>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</si>
  <si>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</si>
  <si>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</si>
  <si>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</si>
  <si>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</si>
  <si>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</si>
  <si>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</si>
  <si>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</si>
  <si>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</si>
  <si>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</si>
  <si>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</si>
  <si>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</si>
  <si>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</si>
  <si>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</si>
  <si>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</si>
  <si>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</si>
  <si>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</si>
  <si>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TOTAL (Technical Only)</t>
  </si>
  <si>
    <t>Canteen</t>
  </si>
  <si>
    <t>Sodexo</t>
  </si>
  <si>
    <t>RFP783-16008 Snack Vending</t>
  </si>
  <si>
    <t>RESPONDENT EVALUATION MATRIX</t>
  </si>
  <si>
    <t>Evaluator Name:</t>
  </si>
  <si>
    <t xml:space="preserve">Criteria 1 </t>
  </si>
  <si>
    <t xml:space="preserve">Demonstrated ability of the contractor to fulfill current and predicted university needs:
• Contractor’s proven ability to manage vending services for multi-facility accounts like UHS
• Operational and management structure to comply with RFP service requirements
• Effective Financial Reporting system and Auditing systems
• Contractor’s Marketing and Business Development Plan for Year 1
• Stability and success of the Contractor’s business, including but not limited; financial resources to perform the work in the time projected, status with creditors and corporate rating, current client references, etc.
• Resumes of all management team members, route and sales persons recommended to provide service to UHS
• Proposed academic support such as scholarships and/or internships, and annual donations of product to support the UHS mission
</t>
  </si>
  <si>
    <t xml:space="preserve">Proposed vending equipment and Décor Package:
• Proposed new equipment (including the specification sheets)
• E-commerce technology for maximum Debit/Credit availability
• Factory installed internal non-resettable meters, and inventory system
• Dollar Bill Acceptors
• Vend Assist Devices such as Golden Eye or Sure Vend
• Microwaves and Bill Changers
• Proposed Décor packages including doors and façade designs
• Anti-theft/vandalism devices that could be installed
</t>
  </si>
  <si>
    <t>Proposed operational and transition plan with schedule.</t>
  </si>
  <si>
    <t xml:space="preserve">Continuous quality improvements/quality assurance:
• CQI/QA procedures with specified benchmarks for maximizing route/sales service, effective and timely service and maintenances of equipment
• Total Quality management for ensuring that only fresh products are vended from sanitary and visually attractive machines
• A comprehensive CQI/QA plan that integrates with financial reporting and highlights the effect of the program on sales growth, and quarterly reports of the same
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</si>
  <si>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</si>
  <si>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</si>
  <si>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</si>
  <si>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</si>
  <si>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</si>
  <si>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</si>
  <si>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</si>
  <si>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</si>
  <si>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</si>
  <si>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</si>
  <si>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</si>
  <si>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</si>
  <si>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</si>
  <si>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t xml:space="preserve">Rated categories for services quoted by contractor:
• Guarantee/Commission Structure and Accounting and Reporting Practices
• Retail Pricing and corresponding serving sizes
• Quality and variety of product selections in all lines
• Route service guarantees for consistency and timeliness
• Service and maintenance commitment with remedies for replacements/upgrades                                </t>
    </r>
    <r>
      <rPr>
        <b/>
        <sz val="10"/>
        <color rgb="FFFF0000"/>
        <rFont val="Calibri"/>
        <family val="2"/>
        <scheme val="minor"/>
      </rPr>
      <t>**Please note that only Evaluator 7 will evaluate cost (Criteria 1), everyone else please leave this blank**</t>
    </r>
    <r>
      <rPr>
        <b/>
        <sz val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</si>
</sst>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6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3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17" fillId="0" borderId="0" xfId="0" applyFont="1" applyAlignment="1"/>
    <xf numFmtId="0" fontId="44" fillId="0" borderId="0" xfId="0" applyFont="1"/>
    <xf numFmtId="0" fontId="46" fillId="0" borderId="0" xfId="115" applyFont="1"/>
    <xf numFmtId="0" fontId="40" fillId="26" borderId="26" xfId="115" applyFont="1" applyFill="1" applyBorder="1" applyAlignment="1">
      <alignment horizontal="center" vertical="center"/>
    </xf>
    <xf numFmtId="0" fontId="40" fillId="0" borderId="0" xfId="115" applyFont="1" applyAlignment="1">
      <alignment horizontal="center"/>
    </xf>
    <xf numFmtId="0" fontId="42" fillId="27" borderId="27" xfId="115" applyFont="1" applyFill="1" applyBorder="1" applyAlignment="1">
      <alignment horizontal="center"/>
    </xf>
    <xf numFmtId="0" fontId="42" fillId="0" borderId="28" xfId="115" applyFont="1" applyFill="1" applyBorder="1" applyAlignment="1">
      <alignment horizontal="center"/>
    </xf>
    <xf numFmtId="0" fontId="42" fillId="26" borderId="29" xfId="115" applyFont="1" applyFill="1" applyBorder="1" applyAlignment="1">
      <alignment horizontal="center"/>
    </xf>
    <xf numFmtId="0" fontId="40" fillId="27" borderId="27" xfId="115" applyFont="1" applyFill="1" applyBorder="1" applyAlignment="1">
      <alignment horizontal="center"/>
    </xf>
    <xf numFmtId="0" fontId="40" fillId="0" borderId="28" xfId="115" applyFont="1" applyFill="1" applyBorder="1" applyAlignment="1">
      <alignment horizontal="center"/>
    </xf>
    <xf numFmtId="0" fontId="40" fillId="26" borderId="29" xfId="115" applyFont="1" applyFill="1" applyBorder="1" applyAlignment="1">
      <alignment horizontal="center"/>
    </xf>
    <xf numFmtId="0" fontId="46" fillId="26" borderId="30" xfId="115" applyFont="1" applyFill="1" applyBorder="1" applyAlignment="1">
      <alignment horizontal="center"/>
    </xf>
    <xf numFmtId="0" fontId="19" fillId="0" borderId="31" xfId="88" applyFont="1" applyFill="1" applyBorder="1" applyAlignment="1">
      <alignment horizontal="center"/>
    </xf>
    <xf numFmtId="0" fontId="43" fillId="27" borderId="32" xfId="115" applyFont="1" applyFill="1" applyBorder="1" applyAlignment="1" applyProtection="1">
      <alignment horizontal="center"/>
      <protection locked="0"/>
    </xf>
    <xf numFmtId="0" fontId="43" fillId="0" borderId="21" xfId="115" applyFont="1" applyFill="1" applyBorder="1" applyAlignment="1">
      <alignment horizontal="center"/>
    </xf>
    <xf numFmtId="0" fontId="43" fillId="26" borderId="6" xfId="115" applyFont="1" applyFill="1" applyBorder="1" applyAlignment="1">
      <alignment horizontal="center"/>
    </xf>
    <xf numFmtId="0" fontId="46" fillId="0" borderId="21" xfId="115" applyFont="1" applyFill="1" applyBorder="1" applyAlignment="1">
      <alignment horizontal="center"/>
    </xf>
    <xf numFmtId="0" fontId="46" fillId="26" borderId="6" xfId="115" applyFont="1" applyFill="1" applyBorder="1" applyAlignment="1">
      <alignment horizontal="center"/>
    </xf>
    <xf numFmtId="0" fontId="19" fillId="0" borderId="0" xfId="0" applyFont="1"/>
    <xf numFmtId="0" fontId="42" fillId="0" borderId="2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16" xfId="4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48" fillId="0" borderId="21" xfId="0" applyFont="1" applyBorder="1" applyAlignment="1"/>
    <xf numFmtId="0" fontId="0" fillId="0" borderId="21" xfId="0" applyBorder="1" applyAlignment="1"/>
    <xf numFmtId="0" fontId="47" fillId="0" borderId="33" xfId="0" applyFont="1" applyBorder="1" applyAlignment="1">
      <alignment horizontal="center" vertical="top" wrapText="1"/>
    </xf>
    <xf numFmtId="0" fontId="47" fillId="0" borderId="28" xfId="0" applyFont="1" applyBorder="1" applyAlignment="1">
      <alignment horizontal="center" vertical="top" wrapText="1"/>
    </xf>
    <xf numFmtId="0" fontId="47" fillId="0" borderId="34" xfId="0" applyFont="1" applyBorder="1" applyAlignment="1">
      <alignment horizontal="center" vertical="top" wrapText="1"/>
    </xf>
    <xf numFmtId="0" fontId="47" fillId="0" borderId="35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top" wrapText="1"/>
    </xf>
    <xf numFmtId="0" fontId="47" fillId="0" borderId="36" xfId="0" applyFont="1" applyBorder="1" applyAlignment="1">
      <alignment horizontal="center" vertical="top" wrapText="1"/>
    </xf>
    <xf numFmtId="0" fontId="47" fillId="0" borderId="37" xfId="0" applyFont="1" applyBorder="1" applyAlignment="1">
      <alignment horizontal="center" vertical="top" wrapText="1"/>
    </xf>
    <xf numFmtId="0" fontId="47" fillId="0" borderId="16" xfId="0" applyFont="1" applyBorder="1" applyAlignment="1">
      <alignment horizontal="center" vertical="top" wrapText="1"/>
    </xf>
    <xf numFmtId="0" fontId="47" fillId="0" borderId="38" xfId="0" applyFont="1" applyBorder="1" applyAlignment="1">
      <alignment horizontal="center" vertical="top" wrapText="1"/>
    </xf>
    <xf numFmtId="0" fontId="45" fillId="0" borderId="22" xfId="0" applyFont="1" applyBorder="1" applyAlignment="1">
      <alignment horizontal="center"/>
    </xf>
    <xf numFmtId="0" fontId="42" fillId="0" borderId="23" xfId="115" applyFont="1" applyFill="1" applyBorder="1" applyAlignment="1">
      <alignment horizontal="left" vertical="center" wrapText="1"/>
    </xf>
    <xf numFmtId="0" fontId="42" fillId="0" borderId="24" xfId="115" applyFont="1" applyFill="1" applyBorder="1" applyAlignment="1">
      <alignment horizontal="left" vertical="center" wrapText="1"/>
    </xf>
    <xf numFmtId="0" fontId="42" fillId="0" borderId="25" xfId="115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44" fillId="26" borderId="21" xfId="0" applyFont="1" applyFill="1" applyBorder="1" applyAlignment="1">
      <alignment horizontal="center"/>
    </xf>
  </cellXfs>
  <cellStyles count="11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15" xfId="114"/>
    <cellStyle name="Normal 4 16" xfId="115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ortlist%20Evaluation%20Matrix%20RFP783-16008%20Snack%20Ve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RFP783-16008 Snack Vending</v>
          </cell>
        </row>
      </sheetData>
      <sheetData sheetId="1">
        <row r="4">
          <cell r="A4" t="str">
            <v>Canteen</v>
          </cell>
        </row>
        <row r="5">
          <cell r="A5" t="str">
            <v>Sodexo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 x14ac:dyDescent="0.25">
      <c r="A2" s="13"/>
      <c r="B2" s="12"/>
      <c r="C2" s="55" t="s">
        <v>5</v>
      </c>
      <c r="D2" s="55"/>
      <c r="E2" s="55"/>
      <c r="F2" s="55"/>
      <c r="G2" s="55"/>
      <c r="H2" s="55"/>
      <c r="I2" s="55"/>
      <c r="J2" s="12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27">
        <v>0</v>
      </c>
      <c r="F4" s="27">
        <v>25</v>
      </c>
      <c r="G4" s="27">
        <v>18</v>
      </c>
      <c r="H4" s="27">
        <v>10</v>
      </c>
      <c r="I4" s="27">
        <v>12</v>
      </c>
      <c r="J4" s="26">
        <f>SUM(E4:I4)</f>
        <v>65</v>
      </c>
    </row>
    <row r="5" spans="1:10" x14ac:dyDescent="0.2">
      <c r="A5" s="53" t="s">
        <v>25</v>
      </c>
      <c r="B5" s="53"/>
      <c r="C5" s="53"/>
      <c r="D5" s="53"/>
      <c r="E5" s="27">
        <v>0</v>
      </c>
      <c r="F5" s="27">
        <v>7.5</v>
      </c>
      <c r="G5" s="27">
        <v>12</v>
      </c>
      <c r="H5" s="27">
        <v>6</v>
      </c>
      <c r="I5" s="27">
        <v>6</v>
      </c>
      <c r="J5" s="26">
        <f t="shared" ref="J5" si="0">SUM(E5:I5)</f>
        <v>31.5</v>
      </c>
    </row>
  </sheetData>
  <mergeCells count="5">
    <mergeCell ref="A5:D5"/>
    <mergeCell ref="A4:D4"/>
    <mergeCell ref="A1:J1"/>
    <mergeCell ref="C2:I2"/>
    <mergeCell ref="A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15" sqref="A1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6.25" customHeight="1" x14ac:dyDescent="0.2">
      <c r="A2" s="58" t="str">
        <f>Technical!A2</f>
        <v>RFP783-16008 Snack Vending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Canteen</v>
      </c>
      <c r="B5" s="9">
        <f>Technical!B5</f>
        <v>65</v>
      </c>
      <c r="C5" s="9">
        <f>Technical!C5</f>
        <v>60</v>
      </c>
      <c r="D5" s="9">
        <f>Technical!D5</f>
        <v>70</v>
      </c>
      <c r="E5" s="9">
        <f>Technical!E5</f>
        <v>61</v>
      </c>
      <c r="F5" s="9">
        <f>Technical!F5</f>
        <v>65</v>
      </c>
      <c r="G5" s="9">
        <f>Technical!G5</f>
        <v>54</v>
      </c>
      <c r="H5" s="9">
        <f>Technical!H5</f>
        <v>56</v>
      </c>
      <c r="I5" s="9">
        <f>AVERAGE(B5:H5)</f>
        <v>61.571428571428569</v>
      </c>
      <c r="J5" s="22">
        <f>'Non-Technical'!C5</f>
        <v>27</v>
      </c>
      <c r="K5" s="9">
        <f>I5+J5</f>
        <v>88.571428571428569</v>
      </c>
      <c r="L5" s="10">
        <f>RANK(K5,$K$5:$K$6,0)</f>
        <v>1</v>
      </c>
    </row>
    <row r="6" spans="1:12" x14ac:dyDescent="0.2">
      <c r="A6" s="8" t="str">
        <f>'7'!A5:D5</f>
        <v>Sodexo</v>
      </c>
      <c r="B6" s="9">
        <f>Technical!B6</f>
        <v>31.5</v>
      </c>
      <c r="C6" s="9">
        <f>Technical!C6</f>
        <v>58</v>
      </c>
      <c r="D6" s="9">
        <f>Technical!D6</f>
        <v>61</v>
      </c>
      <c r="E6" s="9">
        <f>Technical!E6</f>
        <v>56</v>
      </c>
      <c r="F6" s="9">
        <f>Technical!F6</f>
        <v>63</v>
      </c>
      <c r="G6" s="9">
        <f>Technical!G6</f>
        <v>47.5</v>
      </c>
      <c r="H6" s="9">
        <f>Technical!H6</f>
        <v>46</v>
      </c>
      <c r="I6" s="9">
        <f>AVERAGE(B6:H6)</f>
        <v>51.857142857142854</v>
      </c>
      <c r="J6" s="22">
        <f>'Non-Technical'!C6</f>
        <v>21</v>
      </c>
      <c r="K6" s="9">
        <f t="shared" ref="K6" si="0">I6+J6</f>
        <v>72.857142857142861</v>
      </c>
      <c r="L6" s="10">
        <f>RANK(K6,$K$5:$K$6,0)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tabSelected="1" workbookViewId="0">
      <selection activeCell="H15" sqref="H14:H15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4" width="10.7109375" style="20" customWidth="1"/>
    <col min="5" max="5" width="19" style="20" customWidth="1"/>
    <col min="6" max="6" width="12.140625" style="20" customWidth="1"/>
    <col min="7" max="7" width="10.42578125" style="20" customWidth="1"/>
    <col min="8" max="8" width="20" style="20" customWidth="1"/>
    <col min="9" max="9" width="11.42578125" style="20" customWidth="1"/>
    <col min="10" max="10" width="9" style="20" customWidth="1"/>
    <col min="11" max="11" width="16.5703125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74" t="s">
        <v>27</v>
      </c>
      <c r="C1" s="74"/>
      <c r="D1" s="74"/>
      <c r="E1" s="34" t="str">
        <f>[1]Cover!A6</f>
        <v>RFP783-16008 Snack Vending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2:19" ht="15.75" customHeight="1" x14ac:dyDescent="0.25">
      <c r="C2" s="34"/>
      <c r="D2" s="34"/>
      <c r="E2" s="34"/>
      <c r="F2" s="34"/>
      <c r="G2" s="34"/>
    </row>
    <row r="3" spans="2:19" ht="15" customHeight="1" x14ac:dyDescent="0.2">
      <c r="B3" s="35" t="s">
        <v>28</v>
      </c>
      <c r="C3" s="75">
        <f>[1]Cover!E13</f>
        <v>0</v>
      </c>
      <c r="D3" s="75"/>
      <c r="E3" s="75"/>
      <c r="F3" s="75"/>
    </row>
    <row r="4" spans="2:19" ht="15" customHeight="1" x14ac:dyDescent="0.2">
      <c r="F4" s="1"/>
    </row>
    <row r="5" spans="2:19" ht="16.5" thickBot="1" x14ac:dyDescent="0.3">
      <c r="B5" s="1"/>
      <c r="C5" s="70" t="s">
        <v>29</v>
      </c>
      <c r="D5" s="70"/>
      <c r="E5" s="70"/>
      <c r="F5" s="70" t="s">
        <v>14</v>
      </c>
      <c r="G5" s="70"/>
      <c r="H5" s="70"/>
      <c r="I5" s="70" t="s">
        <v>15</v>
      </c>
      <c r="J5" s="70"/>
      <c r="K5" s="70"/>
      <c r="L5" s="70" t="s">
        <v>21</v>
      </c>
      <c r="M5" s="70"/>
      <c r="N5" s="70"/>
      <c r="O5" s="70" t="s">
        <v>22</v>
      </c>
      <c r="P5" s="70"/>
      <c r="Q5" s="70"/>
    </row>
    <row r="6" spans="2:19" ht="353.25" customHeight="1" x14ac:dyDescent="0.2">
      <c r="B6" s="36"/>
      <c r="C6" s="71" t="s">
        <v>47</v>
      </c>
      <c r="D6" s="72"/>
      <c r="E6" s="73"/>
      <c r="F6" s="71" t="s">
        <v>30</v>
      </c>
      <c r="G6" s="72"/>
      <c r="H6" s="73"/>
      <c r="I6" s="71" t="s">
        <v>31</v>
      </c>
      <c r="J6" s="72"/>
      <c r="K6" s="73"/>
      <c r="L6" s="71" t="s">
        <v>32</v>
      </c>
      <c r="M6" s="72"/>
      <c r="N6" s="73"/>
      <c r="O6" s="71" t="s">
        <v>33</v>
      </c>
      <c r="P6" s="72"/>
      <c r="Q6" s="73"/>
      <c r="R6" s="37" t="s">
        <v>34</v>
      </c>
    </row>
    <row r="7" spans="2:19" x14ac:dyDescent="0.2">
      <c r="B7" s="38" t="s">
        <v>12</v>
      </c>
      <c r="C7" s="39" t="s">
        <v>35</v>
      </c>
      <c r="D7" s="40" t="s">
        <v>36</v>
      </c>
      <c r="E7" s="41" t="s">
        <v>37</v>
      </c>
      <c r="F7" s="42" t="s">
        <v>35</v>
      </c>
      <c r="G7" s="43" t="s">
        <v>36</v>
      </c>
      <c r="H7" s="44" t="s">
        <v>37</v>
      </c>
      <c r="I7" s="42" t="s">
        <v>35</v>
      </c>
      <c r="J7" s="43" t="s">
        <v>36</v>
      </c>
      <c r="K7" s="44" t="s">
        <v>37</v>
      </c>
      <c r="L7" s="39" t="s">
        <v>35</v>
      </c>
      <c r="M7" s="40" t="s">
        <v>36</v>
      </c>
      <c r="N7" s="41" t="s">
        <v>37</v>
      </c>
      <c r="O7" s="39" t="s">
        <v>35</v>
      </c>
      <c r="P7" s="40" t="s">
        <v>36</v>
      </c>
      <c r="Q7" s="41" t="s">
        <v>37</v>
      </c>
      <c r="R7" s="45"/>
    </row>
    <row r="8" spans="2:19" x14ac:dyDescent="0.2">
      <c r="B8" s="46" t="str">
        <f>'[1]RFP Submittal'!A4</f>
        <v>Canteen</v>
      </c>
      <c r="C8" s="47"/>
      <c r="D8" s="48">
        <v>6</v>
      </c>
      <c r="E8" s="49">
        <f>C8*D8</f>
        <v>0</v>
      </c>
      <c r="F8" s="47"/>
      <c r="G8" s="50">
        <v>5</v>
      </c>
      <c r="H8" s="51">
        <f>F8*G8</f>
        <v>0</v>
      </c>
      <c r="I8" s="47"/>
      <c r="J8" s="50">
        <v>4</v>
      </c>
      <c r="K8" s="51">
        <f>I8*J8</f>
        <v>0</v>
      </c>
      <c r="L8" s="47"/>
      <c r="M8" s="48">
        <v>2</v>
      </c>
      <c r="N8" s="49">
        <f>L8*M8</f>
        <v>0</v>
      </c>
      <c r="O8" s="47"/>
      <c r="P8" s="48">
        <v>3</v>
      </c>
      <c r="Q8" s="49">
        <f>O8*P8</f>
        <v>0</v>
      </c>
      <c r="R8" s="45">
        <f>N8+K8+H8+E8+Q8</f>
        <v>0</v>
      </c>
    </row>
    <row r="9" spans="2:19" x14ac:dyDescent="0.2">
      <c r="B9" s="46" t="str">
        <f>'[1]RFP Submittal'!A5</f>
        <v>Sodexo</v>
      </c>
      <c r="C9" s="47"/>
      <c r="D9" s="48">
        <v>6</v>
      </c>
      <c r="E9" s="49">
        <f t="shared" ref="E9" si="0">C9*D9</f>
        <v>0</v>
      </c>
      <c r="F9" s="47"/>
      <c r="G9" s="50">
        <v>5</v>
      </c>
      <c r="H9" s="51">
        <f t="shared" ref="H9" si="1">F9*G9</f>
        <v>0</v>
      </c>
      <c r="I9" s="47"/>
      <c r="J9" s="50">
        <v>4</v>
      </c>
      <c r="K9" s="51">
        <f t="shared" ref="K9" si="2">I9*J9</f>
        <v>0</v>
      </c>
      <c r="L9" s="47"/>
      <c r="M9" s="48">
        <v>2</v>
      </c>
      <c r="N9" s="49">
        <f t="shared" ref="N9" si="3">L9*M9</f>
        <v>0</v>
      </c>
      <c r="O9" s="47"/>
      <c r="P9" s="48">
        <v>3</v>
      </c>
      <c r="Q9" s="49">
        <f t="shared" ref="Q9" si="4">O9*P9</f>
        <v>0</v>
      </c>
      <c r="R9" s="45">
        <f t="shared" ref="R9" si="5">N9+K9+H9+E9+Q9</f>
        <v>0</v>
      </c>
    </row>
    <row r="10" spans="2:19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2:19" x14ac:dyDescent="0.2">
      <c r="B11" s="61" t="s">
        <v>38</v>
      </c>
      <c r="C11" s="62"/>
      <c r="D11" s="62"/>
      <c r="E11" s="63"/>
      <c r="F11" s="52"/>
      <c r="G11" s="52" t="s">
        <v>39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2:19" x14ac:dyDescent="0.2">
      <c r="B12" s="64"/>
      <c r="C12" s="65"/>
      <c r="D12" s="65"/>
      <c r="E12" s="66"/>
      <c r="F12" s="52"/>
      <c r="G12" s="52" t="s">
        <v>40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2:19" x14ac:dyDescent="0.2">
      <c r="B13" s="64"/>
      <c r="C13" s="65"/>
      <c r="D13" s="65"/>
      <c r="E13" s="66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2:19" x14ac:dyDescent="0.2">
      <c r="B14" s="67"/>
      <c r="C14" s="68"/>
      <c r="D14" s="68"/>
      <c r="E14" s="69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6" spans="2:19" x14ac:dyDescent="0.2">
      <c r="B16" s="59" t="s">
        <v>41</v>
      </c>
      <c r="C16" s="60"/>
      <c r="D16" s="60"/>
      <c r="E16" s="60"/>
    </row>
    <row r="17" spans="2:5" x14ac:dyDescent="0.2">
      <c r="B17" s="59" t="s">
        <v>42</v>
      </c>
      <c r="C17" s="60"/>
      <c r="D17" s="60"/>
      <c r="E17" s="60"/>
    </row>
    <row r="18" spans="2:5" x14ac:dyDescent="0.2">
      <c r="B18" s="59" t="s">
        <v>43</v>
      </c>
      <c r="C18" s="60"/>
      <c r="D18" s="60"/>
      <c r="E18" s="60"/>
    </row>
    <row r="19" spans="2:5" x14ac:dyDescent="0.2">
      <c r="B19" s="59" t="s">
        <v>44</v>
      </c>
      <c r="C19" s="60"/>
      <c r="D19" s="60"/>
      <c r="E19" s="60"/>
    </row>
    <row r="20" spans="2:5" x14ac:dyDescent="0.2">
      <c r="B20" s="59" t="s">
        <v>45</v>
      </c>
      <c r="C20" s="60"/>
      <c r="D20" s="60"/>
      <c r="E20" s="60"/>
    </row>
    <row r="21" spans="2:5" x14ac:dyDescent="0.2">
      <c r="B21" s="59" t="s">
        <v>46</v>
      </c>
      <c r="C21" s="60"/>
      <c r="D21" s="60"/>
      <c r="E21" s="60"/>
    </row>
  </sheetData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1:E21"/>
    <mergeCell ref="B11:E14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3"/>
      <c r="B2" s="12"/>
      <c r="C2" s="55" t="s">
        <v>6</v>
      </c>
      <c r="D2" s="55"/>
      <c r="E2" s="55"/>
      <c r="F2" s="55"/>
      <c r="G2" s="55"/>
      <c r="H2" s="12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28">
        <v>0</v>
      </c>
      <c r="F4" s="28">
        <v>25</v>
      </c>
      <c r="G4" s="28">
        <v>16</v>
      </c>
      <c r="H4" s="28">
        <v>10</v>
      </c>
      <c r="I4" s="28">
        <v>9</v>
      </c>
      <c r="J4" s="26">
        <f>SUM(E4:I4)</f>
        <v>60</v>
      </c>
    </row>
    <row r="5" spans="1:10" x14ac:dyDescent="0.2">
      <c r="A5" s="53" t="s">
        <v>25</v>
      </c>
      <c r="B5" s="53"/>
      <c r="C5" s="53"/>
      <c r="D5" s="53"/>
      <c r="E5" s="28">
        <v>0</v>
      </c>
      <c r="F5" s="28">
        <v>20</v>
      </c>
      <c r="G5" s="28">
        <v>16</v>
      </c>
      <c r="H5" s="28">
        <v>10</v>
      </c>
      <c r="I5" s="28">
        <v>12</v>
      </c>
      <c r="J5" s="26">
        <f t="shared" ref="J5" si="0">SUM(E5:I5)</f>
        <v>58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3"/>
      <c r="B2" s="12"/>
      <c r="C2" s="55" t="s">
        <v>7</v>
      </c>
      <c r="D2" s="55"/>
      <c r="E2" s="55"/>
      <c r="F2" s="55"/>
      <c r="G2" s="55"/>
      <c r="H2" s="12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29">
        <v>0</v>
      </c>
      <c r="F4" s="29">
        <v>25</v>
      </c>
      <c r="G4" s="29">
        <v>20</v>
      </c>
      <c r="H4" s="29">
        <v>10</v>
      </c>
      <c r="I4" s="29">
        <v>15</v>
      </c>
      <c r="J4" s="26">
        <f>SUM(E4:I4)</f>
        <v>70</v>
      </c>
    </row>
    <row r="5" spans="1:10" x14ac:dyDescent="0.2">
      <c r="A5" s="53" t="s">
        <v>25</v>
      </c>
      <c r="B5" s="53"/>
      <c r="C5" s="53"/>
      <c r="D5" s="53"/>
      <c r="E5" s="29">
        <v>0</v>
      </c>
      <c r="F5" s="29">
        <v>25</v>
      </c>
      <c r="G5" s="29">
        <v>16</v>
      </c>
      <c r="H5" s="29">
        <v>8</v>
      </c>
      <c r="I5" s="29">
        <v>12</v>
      </c>
      <c r="J5" s="26">
        <f t="shared" ref="J5" si="0">SUM(E5:I5)</f>
        <v>61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5"/>
      <c r="B2" s="14"/>
      <c r="C2" s="55" t="s">
        <v>8</v>
      </c>
      <c r="D2" s="55"/>
      <c r="E2" s="55"/>
      <c r="F2" s="55"/>
      <c r="G2" s="55"/>
      <c r="H2" s="14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30">
        <v>0</v>
      </c>
      <c r="F4" s="30">
        <v>25</v>
      </c>
      <c r="G4" s="30">
        <v>16</v>
      </c>
      <c r="H4" s="30">
        <v>8</v>
      </c>
      <c r="I4" s="30">
        <v>12</v>
      </c>
      <c r="J4" s="26">
        <f>SUM(E4:I4)</f>
        <v>61</v>
      </c>
    </row>
    <row r="5" spans="1:10" x14ac:dyDescent="0.2">
      <c r="A5" s="53" t="s">
        <v>25</v>
      </c>
      <c r="B5" s="53"/>
      <c r="C5" s="53"/>
      <c r="D5" s="53"/>
      <c r="E5" s="30">
        <v>0</v>
      </c>
      <c r="F5" s="30">
        <v>20</v>
      </c>
      <c r="G5" s="30">
        <v>16</v>
      </c>
      <c r="H5" s="30">
        <v>8</v>
      </c>
      <c r="I5" s="30">
        <v>12</v>
      </c>
      <c r="J5" s="26">
        <f t="shared" ref="J5" si="0">SUM(E5:I5)</f>
        <v>56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7"/>
      <c r="B2" s="16"/>
      <c r="C2" s="55" t="s">
        <v>9</v>
      </c>
      <c r="D2" s="55"/>
      <c r="E2" s="55"/>
      <c r="F2" s="55"/>
      <c r="G2" s="55"/>
      <c r="H2" s="16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31">
        <v>0</v>
      </c>
      <c r="F4" s="31">
        <v>22.5</v>
      </c>
      <c r="G4" s="31">
        <v>20</v>
      </c>
      <c r="H4" s="31">
        <v>9</v>
      </c>
      <c r="I4" s="31">
        <v>13.5</v>
      </c>
      <c r="J4" s="26">
        <f>SUM(E4:I4)</f>
        <v>65</v>
      </c>
    </row>
    <row r="5" spans="1:10" x14ac:dyDescent="0.2">
      <c r="A5" s="53" t="s">
        <v>25</v>
      </c>
      <c r="B5" s="53"/>
      <c r="C5" s="53"/>
      <c r="D5" s="53"/>
      <c r="E5" s="31">
        <v>0</v>
      </c>
      <c r="F5" s="31">
        <v>22.5</v>
      </c>
      <c r="G5" s="31">
        <v>18</v>
      </c>
      <c r="H5" s="31">
        <v>9</v>
      </c>
      <c r="I5" s="31">
        <v>13.5</v>
      </c>
      <c r="J5" s="26">
        <f t="shared" ref="J5" si="0">SUM(E5:I5)</f>
        <v>63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9"/>
      <c r="B2" s="18"/>
      <c r="C2" s="55" t="s">
        <v>10</v>
      </c>
      <c r="D2" s="55"/>
      <c r="E2" s="55"/>
      <c r="F2" s="55"/>
      <c r="G2" s="55"/>
      <c r="H2" s="18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3" t="s">
        <v>24</v>
      </c>
      <c r="B4" s="53"/>
      <c r="C4" s="53"/>
      <c r="D4" s="53"/>
      <c r="E4" s="32">
        <v>0</v>
      </c>
      <c r="F4" s="32">
        <v>22.5</v>
      </c>
      <c r="G4" s="32">
        <v>12</v>
      </c>
      <c r="H4" s="32">
        <v>6</v>
      </c>
      <c r="I4" s="32">
        <v>13.5</v>
      </c>
      <c r="J4" s="26">
        <f>SUM(E4:I4)</f>
        <v>54</v>
      </c>
    </row>
    <row r="5" spans="1:10" x14ac:dyDescent="0.2">
      <c r="A5" s="53" t="s">
        <v>25</v>
      </c>
      <c r="B5" s="53"/>
      <c r="C5" s="53"/>
      <c r="D5" s="53"/>
      <c r="E5" s="32">
        <v>0</v>
      </c>
      <c r="F5" s="32">
        <v>17.5</v>
      </c>
      <c r="G5" s="32">
        <v>12</v>
      </c>
      <c r="H5" s="32">
        <v>6</v>
      </c>
      <c r="I5" s="32">
        <v>12</v>
      </c>
      <c r="J5" s="26">
        <f t="shared" ref="J5" si="0">SUM(E5:I5)</f>
        <v>47.5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workbookViewId="0">
      <selection activeCell="F32" sqref="F32"/>
    </sheetView>
  </sheetViews>
  <sheetFormatPr defaultRowHeight="12.75" x14ac:dyDescent="0.2"/>
  <cols>
    <col min="10" max="10" width="18.85546875" bestFit="1" customWidth="1"/>
  </cols>
  <sheetData>
    <row r="1" spans="1:10" ht="15.75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0" ht="15.75" x14ac:dyDescent="0.25">
      <c r="A2" s="13"/>
      <c r="B2" s="12"/>
      <c r="C2" s="55" t="s">
        <v>11</v>
      </c>
      <c r="D2" s="55"/>
      <c r="E2" s="55"/>
      <c r="F2" s="55"/>
      <c r="G2" s="55"/>
      <c r="H2" s="12"/>
    </row>
    <row r="3" spans="1:10" x14ac:dyDescent="0.2">
      <c r="A3" s="56" t="s">
        <v>12</v>
      </c>
      <c r="B3" s="56"/>
      <c r="C3" s="56"/>
      <c r="D3" s="56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23</v>
      </c>
    </row>
    <row r="4" spans="1:10" x14ac:dyDescent="0.2">
      <c r="A4" s="53" t="s">
        <v>24</v>
      </c>
      <c r="B4" s="53"/>
      <c r="C4" s="53"/>
      <c r="D4" s="53"/>
      <c r="E4" s="33">
        <v>27</v>
      </c>
      <c r="F4" s="33">
        <v>20</v>
      </c>
      <c r="G4" s="33">
        <v>14</v>
      </c>
      <c r="H4" s="33">
        <v>10</v>
      </c>
      <c r="I4" s="33">
        <v>12</v>
      </c>
      <c r="J4" s="26">
        <f>SUM(F4:I4)</f>
        <v>56</v>
      </c>
    </row>
    <row r="5" spans="1:10" x14ac:dyDescent="0.2">
      <c r="A5" s="53" t="s">
        <v>25</v>
      </c>
      <c r="B5" s="53"/>
      <c r="C5" s="53"/>
      <c r="D5" s="53"/>
      <c r="E5" s="33">
        <v>21</v>
      </c>
      <c r="F5" s="33">
        <v>15</v>
      </c>
      <c r="G5" s="33">
        <v>14</v>
      </c>
      <c r="H5" s="33">
        <v>8</v>
      </c>
      <c r="I5" s="33">
        <v>9</v>
      </c>
      <c r="J5" s="26">
        <f t="shared" ref="J5" si="0">SUM(F5:I5)</f>
        <v>46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  <ignoredErrors>
    <ignoredError sqref="J4 J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3" sqref="A3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6.25" customHeight="1" x14ac:dyDescent="0.2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Canteen</v>
      </c>
      <c r="B5" s="9">
        <f>'1'!J4</f>
        <v>65</v>
      </c>
      <c r="C5" s="9">
        <f>'2'!J4</f>
        <v>60</v>
      </c>
      <c r="D5" s="9">
        <f>'3'!J4</f>
        <v>70</v>
      </c>
      <c r="E5" s="9">
        <f>'4'!J4</f>
        <v>61</v>
      </c>
      <c r="F5" s="9">
        <f>'5'!J4</f>
        <v>65</v>
      </c>
      <c r="G5" s="9">
        <f>'6'!J4</f>
        <v>54</v>
      </c>
      <c r="H5" s="9">
        <f>'7'!J4</f>
        <v>56</v>
      </c>
      <c r="I5" s="9">
        <f>AVERAGE(B5:H5)</f>
        <v>61.571428571428569</v>
      </c>
      <c r="J5" s="10">
        <f>RANK(I5,$I$5:$I$6,0)</f>
        <v>1</v>
      </c>
    </row>
    <row r="6" spans="1:12" x14ac:dyDescent="0.2">
      <c r="A6" s="8" t="str">
        <f>'7'!A5:D5</f>
        <v>Sodexo</v>
      </c>
      <c r="B6" s="9">
        <f>'1'!J5</f>
        <v>31.5</v>
      </c>
      <c r="C6" s="9">
        <f>'2'!J5</f>
        <v>58</v>
      </c>
      <c r="D6" s="9">
        <f>'3'!J5</f>
        <v>61</v>
      </c>
      <c r="E6" s="9">
        <f>'4'!J5</f>
        <v>56</v>
      </c>
      <c r="F6" s="9">
        <f>'5'!J5</f>
        <v>63</v>
      </c>
      <c r="G6" s="9">
        <f>'6'!J5</f>
        <v>47.5</v>
      </c>
      <c r="H6" s="9">
        <f>'7'!J5</f>
        <v>46</v>
      </c>
      <c r="I6" s="9">
        <f>AVERAGE(B6:H6)</f>
        <v>51.857142857142854</v>
      </c>
      <c r="J6" s="10">
        <f>RANK(I6,$I$5:$I$6,0)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L29" sqref="L29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7" t="s">
        <v>18</v>
      </c>
      <c r="B1" s="57"/>
      <c r="C1" s="57"/>
      <c r="D1" s="57"/>
    </row>
    <row r="2" spans="1:4" ht="48.75" customHeight="1" x14ac:dyDescent="0.2">
      <c r="A2" s="58" t="str">
        <f>Technical!A2</f>
        <v>RFP783-16008 Snack Vending</v>
      </c>
      <c r="B2" s="58"/>
      <c r="C2" s="58"/>
      <c r="D2" s="58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Canteen</v>
      </c>
      <c r="B5" s="9">
        <f>'7'!E4</f>
        <v>27</v>
      </c>
      <c r="C5" s="9">
        <f>AVERAGE(B5)</f>
        <v>27</v>
      </c>
      <c r="D5" s="10">
        <f>RANK(C5,$C$5:$C$6,0)</f>
        <v>1</v>
      </c>
    </row>
    <row r="6" spans="1:4" x14ac:dyDescent="0.2">
      <c r="A6" s="8" t="str">
        <f>'7'!A5:D5</f>
        <v>Sodexo</v>
      </c>
      <c r="B6" s="9">
        <f>'7'!E5</f>
        <v>21</v>
      </c>
      <c r="C6" s="9">
        <f t="shared" ref="C6" si="0">AVERAGE(B6)</f>
        <v>21</v>
      </c>
      <c r="D6" s="10">
        <f>RANK(C6,$C$5:$C$6,0)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2017-07-06T18:59:09Z</dcterms:modified>
</cp:coreProperties>
</file>