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80" yWindow="2625" windowWidth="22920" windowHeight="6720" tabRatio="836" activeTab="4"/>
  </bookViews>
  <sheets>
    <sheet name="RFP Responses" sheetId="19" r:id="rId1"/>
    <sheet name="1" sheetId="74" r:id="rId2"/>
    <sheet name="2" sheetId="75" r:id="rId3"/>
    <sheet name="3" sheetId="76" r:id="rId4"/>
    <sheet name="4" sheetId="77" r:id="rId5"/>
    <sheet name="5" sheetId="78" r:id="rId6"/>
    <sheet name="6" sheetId="79" r:id="rId7"/>
    <sheet name="7" sheetId="80" r:id="rId8"/>
    <sheet name="Technical Score" sheetId="27" r:id="rId9"/>
    <sheet name="Cost Summary" sheetId="73" r:id="rId10"/>
    <sheet name="Summary" sheetId="58" r:id="rId11"/>
    <sheet name="Evaluation" sheetId="81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T10" i="81" l="1"/>
  <c r="Q10" i="81"/>
  <c r="N10" i="81"/>
  <c r="U10" i="81" s="1"/>
  <c r="K10" i="81"/>
  <c r="H10" i="81"/>
  <c r="E10" i="81"/>
  <c r="B10" i="81"/>
  <c r="T9" i="81"/>
  <c r="Q9" i="81"/>
  <c r="N9" i="81"/>
  <c r="U9" i="81" s="1"/>
  <c r="K9" i="81"/>
  <c r="H9" i="81"/>
  <c r="E9" i="81"/>
  <c r="B9" i="81"/>
  <c r="T8" i="81"/>
  <c r="Q8" i="81"/>
  <c r="N8" i="81"/>
  <c r="U8" i="81" s="1"/>
  <c r="K8" i="81"/>
  <c r="H8" i="81"/>
  <c r="E8" i="81"/>
  <c r="B8" i="81"/>
  <c r="E1" i="81"/>
  <c r="H4" i="27" l="1"/>
  <c r="G7" i="80"/>
  <c r="C7" i="80"/>
  <c r="D7" i="80"/>
  <c r="E7" i="80"/>
  <c r="B7" i="80"/>
  <c r="I4" i="73" l="1"/>
  <c r="H7" i="80" l="1"/>
  <c r="I7" i="80" s="1"/>
  <c r="H6" i="80"/>
  <c r="I6" i="80" s="1"/>
  <c r="H5" i="80"/>
  <c r="I5" i="80" s="1"/>
  <c r="H4" i="80"/>
  <c r="I4" i="80" s="1"/>
  <c r="G7" i="79"/>
  <c r="E7" i="79"/>
  <c r="D7" i="79"/>
  <c r="C7" i="79"/>
  <c r="B7" i="79"/>
  <c r="H7" i="79" s="1"/>
  <c r="I7" i="79" s="1"/>
  <c r="H6" i="79"/>
  <c r="I6" i="79" s="1"/>
  <c r="H5" i="79"/>
  <c r="I5" i="79" s="1"/>
  <c r="H4" i="79"/>
  <c r="I4" i="79" s="1"/>
  <c r="G7" i="78"/>
  <c r="E7" i="78"/>
  <c r="D7" i="78"/>
  <c r="C7" i="78"/>
  <c r="B7" i="78"/>
  <c r="H6" i="78"/>
  <c r="I6" i="78" s="1"/>
  <c r="H5" i="78"/>
  <c r="I5" i="78" s="1"/>
  <c r="H4" i="78"/>
  <c r="I4" i="78" s="1"/>
  <c r="G7" i="77"/>
  <c r="E7" i="77"/>
  <c r="D7" i="77"/>
  <c r="C7" i="77"/>
  <c r="B7" i="77"/>
  <c r="H7" i="77" s="1"/>
  <c r="I7" i="77" s="1"/>
  <c r="H6" i="77"/>
  <c r="I6" i="77" s="1"/>
  <c r="H5" i="77"/>
  <c r="I5" i="77" s="1"/>
  <c r="H4" i="77"/>
  <c r="I4" i="77" s="1"/>
  <c r="G7" i="76"/>
  <c r="E7" i="76"/>
  <c r="D7" i="76"/>
  <c r="C7" i="76"/>
  <c r="B7" i="76"/>
  <c r="H7" i="76" s="1"/>
  <c r="I7" i="76" s="1"/>
  <c r="H6" i="76"/>
  <c r="I6" i="76" s="1"/>
  <c r="H5" i="76"/>
  <c r="I5" i="76" s="1"/>
  <c r="H4" i="76"/>
  <c r="I4" i="76" s="1"/>
  <c r="G7" i="75"/>
  <c r="E7" i="75"/>
  <c r="D7" i="75"/>
  <c r="C7" i="75"/>
  <c r="B7" i="75"/>
  <c r="H7" i="75" s="1"/>
  <c r="I7" i="75" s="1"/>
  <c r="H6" i="75"/>
  <c r="I6" i="75" s="1"/>
  <c r="H5" i="75"/>
  <c r="I5" i="75" s="1"/>
  <c r="H4" i="75"/>
  <c r="I4" i="75" s="1"/>
  <c r="H5" i="74"/>
  <c r="I5" i="74" s="1"/>
  <c r="H6" i="74"/>
  <c r="I6" i="74" s="1"/>
  <c r="G7" i="74"/>
  <c r="C7" i="74"/>
  <c r="D7" i="74"/>
  <c r="E7" i="74"/>
  <c r="B7" i="74"/>
  <c r="H4" i="74"/>
  <c r="I4" i="74" s="1"/>
  <c r="H7" i="74" l="1"/>
  <c r="I7" i="74" s="1"/>
  <c r="H7" i="78"/>
  <c r="I7" i="78" s="1"/>
  <c r="H7" i="58"/>
  <c r="H6" i="58"/>
  <c r="H5" i="58"/>
  <c r="H4" i="58"/>
  <c r="H7" i="27"/>
  <c r="H6" i="27"/>
  <c r="G7" i="58"/>
  <c r="G6" i="58"/>
  <c r="G5" i="58"/>
  <c r="G4" i="58"/>
  <c r="G7" i="27"/>
  <c r="G6" i="27"/>
  <c r="G5" i="27"/>
  <c r="G4" i="27"/>
  <c r="H5" i="27" l="1"/>
  <c r="F7" i="58"/>
  <c r="F6" i="58"/>
  <c r="F5" i="58"/>
  <c r="F4" i="58"/>
  <c r="F7" i="27"/>
  <c r="F6" i="27"/>
  <c r="F5" i="27"/>
  <c r="F4" i="27"/>
  <c r="E7" i="58"/>
  <c r="E6" i="58"/>
  <c r="E5" i="58"/>
  <c r="E4" i="58"/>
  <c r="E7" i="27"/>
  <c r="E6" i="27"/>
  <c r="E5" i="27"/>
  <c r="E4" i="27"/>
  <c r="D7" i="58"/>
  <c r="D6" i="58"/>
  <c r="D5" i="58"/>
  <c r="D4" i="58"/>
  <c r="D7" i="27"/>
  <c r="D6" i="27"/>
  <c r="D5" i="27"/>
  <c r="D4" i="27"/>
  <c r="C7" i="58"/>
  <c r="C6" i="58"/>
  <c r="C5" i="58"/>
  <c r="C4" i="58"/>
  <c r="B7" i="58"/>
  <c r="B6" i="58"/>
  <c r="B5" i="58"/>
  <c r="C7" i="27"/>
  <c r="C6" i="27"/>
  <c r="C5" i="27"/>
  <c r="C4" i="27"/>
  <c r="B4" i="58"/>
  <c r="B7" i="27"/>
  <c r="B6" i="27"/>
  <c r="B5" i="27"/>
  <c r="B4" i="27"/>
  <c r="I6" i="73" l="1"/>
  <c r="D16" i="73" s="1"/>
  <c r="E16" i="73" s="1"/>
  <c r="I5" i="73"/>
  <c r="B15" i="73" s="1"/>
  <c r="D14" i="73"/>
  <c r="E14" i="73" s="1"/>
  <c r="I3" i="73"/>
  <c r="B13" i="73" s="1"/>
  <c r="B16" i="73" l="1"/>
  <c r="D15" i="73"/>
  <c r="E15" i="73" s="1"/>
  <c r="D13" i="73"/>
  <c r="E13" i="73" s="1"/>
  <c r="B14" i="73"/>
  <c r="C14" i="73" l="1"/>
  <c r="C15" i="73"/>
  <c r="C16" i="73"/>
  <c r="C13" i="73"/>
  <c r="I5" i="58" l="1"/>
  <c r="I6" i="27"/>
  <c r="I7" i="27" l="1"/>
  <c r="I6" i="58"/>
  <c r="I4" i="58"/>
  <c r="I7" i="58"/>
  <c r="I4" i="27"/>
  <c r="J6" i="58" l="1"/>
  <c r="J4" i="58"/>
  <c r="J5" i="58"/>
  <c r="J7" i="58"/>
  <c r="I5" i="27"/>
  <c r="J5" i="27" l="1"/>
  <c r="J7" i="27"/>
  <c r="J6" i="27"/>
  <c r="J4" i="27"/>
</calcChain>
</file>

<file path=xl/sharedStrings.xml><?xml version="1.0" encoding="utf-8"?>
<sst xmlns="http://schemas.openxmlformats.org/spreadsheetml/2006/main" count="217" uniqueCount="82">
  <si>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</si>
  <si>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</si>
  <si>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</si>
  <si>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</si>
  <si>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</si>
  <si>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</si>
  <si>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</si>
  <si>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</si>
  <si>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Team</t>
  </si>
  <si>
    <t>Pre-Construction Phase</t>
  </si>
  <si>
    <t>Construction Phase</t>
  </si>
  <si>
    <t>Base Proposal Total</t>
  </si>
  <si>
    <t xml:space="preserve"> </t>
  </si>
  <si>
    <t>Fee</t>
  </si>
  <si>
    <t>Reimb. Allowance</t>
  </si>
  <si>
    <t>Fee Percentage</t>
  </si>
  <si>
    <t>GMP Increase %</t>
  </si>
  <si>
    <t>Gen. Conditions %</t>
  </si>
  <si>
    <t>Gen Conditions Amt.</t>
  </si>
  <si>
    <t>Gen. Conditions Amt</t>
  </si>
  <si>
    <t>Const. Duration (mo)</t>
  </si>
  <si>
    <t>None</t>
  </si>
  <si>
    <t>CCL</t>
  </si>
  <si>
    <t>Formula =</t>
  </si>
  <si>
    <t>((1-(Vendor Amount - Lowest Vendor Amount)/Lowest Vendor Amount)*High Score)</t>
  </si>
  <si>
    <t>Lowest Bid</t>
  </si>
  <si>
    <t>SCORING SUMMARY</t>
  </si>
  <si>
    <t>Bidders</t>
  </si>
  <si>
    <t>Score</t>
  </si>
  <si>
    <t>Rank</t>
  </si>
  <si>
    <t>Delta to Low Bid</t>
  </si>
  <si>
    <t>Delta % to Low Bid</t>
  </si>
  <si>
    <t>Fee Amt.</t>
  </si>
  <si>
    <t>Austin Commercial</t>
  </si>
  <si>
    <t>Manhattan Construction Company</t>
  </si>
  <si>
    <t>RFQ730-16147 RFP730-17001 CMAR Basketball Arena Enhancements</t>
  </si>
  <si>
    <t>Turner Construction Company Option 1</t>
  </si>
  <si>
    <t>Turner Construction Company Option 2</t>
  </si>
  <si>
    <t>Criteria 1 - Criteria 1 &amp; 3</t>
  </si>
  <si>
    <t>Criteria 2 - Criteria 2 &amp; 4</t>
  </si>
  <si>
    <t>Criteria 3 - Criteria 5 &amp; 6</t>
  </si>
  <si>
    <t>Criteria 4 - Criteria 7</t>
  </si>
  <si>
    <t>Criteria 5 - Criteria 8</t>
  </si>
  <si>
    <t>Criteria 6 -  Criteria 9</t>
  </si>
  <si>
    <t>Turner's Option 1 and 2 were evaluated by maintaining the evaluators response and only adjusting the cost that Purchasing evaluated from the Cost and Delivery Proposal.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</si>
  <si>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</si>
  <si>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</si>
  <si>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</si>
  <si>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</si>
  <si>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</si>
  <si>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</si>
  <si>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</si>
  <si>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RESPONDENT EVALUATION MATRIX</t>
  </si>
  <si>
    <t>Evaluator Name:</t>
  </si>
  <si>
    <t>Name</t>
  </si>
  <si>
    <r>
      <t>Criteria 1 -</t>
    </r>
    <r>
      <rPr>
        <sz val="11"/>
        <rFont val="Calibri"/>
        <family val="2"/>
        <scheme val="minor"/>
      </rPr>
      <t xml:space="preserve"> Criteria 1 &amp; 3</t>
    </r>
  </si>
  <si>
    <r>
      <t>Criteria 2 -</t>
    </r>
    <r>
      <rPr>
        <sz val="11"/>
        <rFont val="Calibri"/>
        <family val="2"/>
        <scheme val="minor"/>
      </rPr>
      <t xml:space="preserve"> Criteria 2 &amp; 4</t>
    </r>
  </si>
  <si>
    <r>
      <t xml:space="preserve">Criteria 3 - </t>
    </r>
    <r>
      <rPr>
        <sz val="11"/>
        <rFont val="Calibri"/>
        <family val="2"/>
        <scheme val="minor"/>
      </rPr>
      <t>Criteria 5 &amp; 6</t>
    </r>
  </si>
  <si>
    <r>
      <t xml:space="preserve">Criteria 4 - </t>
    </r>
    <r>
      <rPr>
        <sz val="11"/>
        <rFont val="Calibri"/>
        <family val="2"/>
        <scheme val="minor"/>
      </rPr>
      <t>Criteria 7</t>
    </r>
  </si>
  <si>
    <r>
      <t xml:space="preserve">Criteria 5 - </t>
    </r>
    <r>
      <rPr>
        <sz val="11"/>
        <rFont val="Calibri"/>
        <family val="2"/>
        <scheme val="minor"/>
      </rPr>
      <t>Criteria 8</t>
    </r>
  </si>
  <si>
    <r>
      <t xml:space="preserve">Criteria 6 - </t>
    </r>
    <r>
      <rPr>
        <sz val="11"/>
        <rFont val="Calibri"/>
        <family val="2"/>
        <scheme val="minor"/>
      </rPr>
      <t xml:space="preserve"> Criteria 9</t>
    </r>
  </si>
  <si>
    <t>Respondent’s Pre-Construction Phase Services, Project Execution Plan, and Estimating and Cost Control Measures (Sections 4.3 &amp; 4.5)</t>
  </si>
  <si>
    <t>Respondent’s Construction Phase Services and Project Execution Plan, and Project Planning and Scheduling (Sections 4.4 &amp; 4.6)</t>
  </si>
  <si>
    <t>Respondent’s Safety Management and Warranty and Service Support Programs (Sections 4.7 &amp; 4.8)</t>
  </si>
  <si>
    <t>Respondent’s Quality Control and Commissioning Program (Section 4.9)</t>
  </si>
  <si>
    <r>
      <t xml:space="preserve">Respondent’s Cost and Delivery Proposal (Section 4.10) 
</t>
    </r>
    <r>
      <rPr>
        <b/>
        <sz val="10"/>
        <color rgb="FFFF0000"/>
        <rFont val="Calibri"/>
        <family val="2"/>
        <scheme val="minor"/>
      </rPr>
      <t>**DO NOT EVALUATE.  PURCHASING WILL EVALUATE**</t>
    </r>
  </si>
  <si>
    <t>Respondent’s Past University of Houston Project Experience (Section 4.11)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</si>
  <si>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</si>
  <si>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</si>
  <si>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</si>
  <si>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</si>
  <si>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</si>
  <si>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</si>
  <si>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</si>
  <si>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</si>
  <si>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</si>
  <si>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</si>
  <si>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</si>
  <si>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</si>
  <si>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</si>
  <si>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Prepared by: Buyer 3 10/17/16</t>
  </si>
  <si>
    <t>Checked by: Senior Buyer 10/17/16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</si>
</sst>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12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0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7">
    <xf numFmtId="0" fontId="0" fillId="0" borderId="0"/>
    <xf numFmtId="0" fontId="9" fillId="0" borderId="0"/>
    <xf numFmtId="44" fontId="9" fillId="0" borderId="0" applyFont="0" applyFill="0" applyBorder="0" applyAlignment="0" applyProtection="0"/>
    <xf numFmtId="0" fontId="10" fillId="4" borderId="8" applyNumberFormat="0" applyFont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3" borderId="0" applyNumberFormat="0" applyBorder="0" applyAlignment="0" applyProtection="0"/>
    <xf numFmtId="0" fontId="22" fillId="7" borderId="0" applyNumberFormat="0" applyBorder="0" applyAlignment="0" applyProtection="0"/>
    <xf numFmtId="0" fontId="23" fillId="24" borderId="36" applyNumberFormat="0" applyAlignment="0" applyProtection="0"/>
    <xf numFmtId="0" fontId="24" fillId="25" borderId="37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38" applyNumberFormat="0" applyFill="0" applyAlignment="0" applyProtection="0"/>
    <xf numFmtId="0" fontId="28" fillId="0" borderId="39" applyNumberFormat="0" applyFill="0" applyAlignment="0" applyProtection="0"/>
    <xf numFmtId="0" fontId="29" fillId="0" borderId="40" applyNumberFormat="0" applyFill="0" applyAlignment="0" applyProtection="0"/>
    <xf numFmtId="0" fontId="29" fillId="0" borderId="0" applyNumberFormat="0" applyFill="0" applyBorder="0" applyAlignment="0" applyProtection="0"/>
    <xf numFmtId="0" fontId="30" fillId="11" borderId="36" applyNumberFormat="0" applyAlignment="0" applyProtection="0"/>
    <xf numFmtId="0" fontId="31" fillId="0" borderId="41" applyNumberFormat="0" applyFill="0" applyAlignment="0" applyProtection="0"/>
    <xf numFmtId="0" fontId="32" fillId="26" borderId="0" applyNumberFormat="0" applyBorder="0" applyAlignment="0" applyProtection="0"/>
    <xf numFmtId="0" fontId="9" fillId="4" borderId="8" applyNumberFormat="0" applyFont="0" applyAlignment="0" applyProtection="0"/>
    <xf numFmtId="0" fontId="33" fillId="24" borderId="42" applyNumberFormat="0" applyAlignment="0" applyProtection="0"/>
    <xf numFmtId="0" fontId="34" fillId="0" borderId="0" applyNumberFormat="0" applyFill="0" applyBorder="0" applyAlignment="0" applyProtection="0"/>
    <xf numFmtId="0" fontId="35" fillId="0" borderId="43" applyNumberFormat="0" applyFill="0" applyAlignment="0" applyProtection="0"/>
    <xf numFmtId="0" fontId="36" fillId="0" borderId="0" applyNumberFormat="0" applyFill="0" applyBorder="0" applyAlignment="0" applyProtection="0"/>
    <xf numFmtId="0" fontId="9" fillId="4" borderId="8" applyNumberFormat="0" applyFont="0" applyAlignment="0" applyProtection="0"/>
    <xf numFmtId="0" fontId="9" fillId="4" borderId="8" applyNumberFormat="0" applyFont="0" applyAlignment="0" applyProtection="0"/>
    <xf numFmtId="0" fontId="12" fillId="4" borderId="8" applyNumberFormat="0" applyFont="0" applyAlignment="0" applyProtection="0"/>
    <xf numFmtId="0" fontId="3" fillId="0" borderId="0"/>
    <xf numFmtId="0" fontId="9" fillId="0" borderId="0"/>
    <xf numFmtId="0" fontId="3" fillId="0" borderId="0"/>
    <xf numFmtId="0" fontId="40" fillId="4" borderId="8" applyNumberFormat="0" applyFont="0" applyAlignment="0" applyProtection="0"/>
    <xf numFmtId="0" fontId="2" fillId="0" borderId="0"/>
    <xf numFmtId="0" fontId="2" fillId="0" borderId="0"/>
    <xf numFmtId="0" fontId="1" fillId="0" borderId="0"/>
  </cellStyleXfs>
  <cellXfs count="150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8" fillId="0" borderId="3" xfId="0" applyNumberFormat="1" applyFont="1" applyBorder="1"/>
    <xf numFmtId="0" fontId="7" fillId="3" borderId="4" xfId="0" applyFont="1" applyFill="1" applyBorder="1" applyAlignment="1">
      <alignment horizontal="center" vertical="center"/>
    </xf>
    <xf numFmtId="164" fontId="8" fillId="0" borderId="6" xfId="0" applyNumberFormat="1" applyFont="1" applyBorder="1"/>
    <xf numFmtId="0" fontId="8" fillId="2" borderId="7" xfId="0" applyFont="1" applyFill="1" applyBorder="1"/>
    <xf numFmtId="0" fontId="6" fillId="0" borderId="5" xfId="0" applyFont="1" applyFill="1" applyBorder="1" applyAlignment="1">
      <alignment horizontal="center"/>
    </xf>
    <xf numFmtId="2" fontId="8" fillId="0" borderId="9" xfId="0" applyNumberFormat="1" applyFont="1" applyBorder="1"/>
    <xf numFmtId="0" fontId="7" fillId="2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/>
    </xf>
    <xf numFmtId="0" fontId="6" fillId="0" borderId="0" xfId="1" applyFont="1"/>
    <xf numFmtId="0" fontId="6" fillId="0" borderId="10" xfId="1" applyFont="1" applyBorder="1"/>
    <xf numFmtId="0" fontId="7" fillId="0" borderId="0" xfId="1" applyFont="1" applyAlignment="1">
      <alignment horizontal="center" vertical="center"/>
    </xf>
    <xf numFmtId="0" fontId="6" fillId="0" borderId="0" xfId="1" applyFont="1" applyFill="1"/>
    <xf numFmtId="0" fontId="0" fillId="0" borderId="0" xfId="0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165" fontId="0" fillId="0" borderId="26" xfId="0" applyNumberFormat="1" applyFill="1" applyBorder="1" applyAlignment="1">
      <alignment vertical="center"/>
    </xf>
    <xf numFmtId="165" fontId="0" fillId="0" borderId="27" xfId="0" applyNumberFormat="1" applyFill="1" applyBorder="1" applyAlignment="1">
      <alignment vertical="center"/>
    </xf>
    <xf numFmtId="10" fontId="0" fillId="0" borderId="28" xfId="0" applyNumberFormat="1" applyFill="1" applyBorder="1" applyAlignment="1">
      <alignment horizontal="center" vertical="center"/>
    </xf>
    <xf numFmtId="10" fontId="14" fillId="0" borderId="27" xfId="0" applyNumberFormat="1" applyFont="1" applyFill="1" applyBorder="1" applyAlignment="1">
      <alignment horizontal="center" vertical="center"/>
    </xf>
    <xf numFmtId="10" fontId="0" fillId="0" borderId="27" xfId="0" applyNumberFormat="1" applyFill="1" applyBorder="1" applyAlignment="1">
      <alignment horizontal="center" vertical="center"/>
    </xf>
    <xf numFmtId="165" fontId="16" fillId="0" borderId="27" xfId="0" applyNumberFormat="1" applyFont="1" applyFill="1" applyBorder="1" applyAlignment="1">
      <alignment vertical="center"/>
    </xf>
    <xf numFmtId="165" fontId="15" fillId="0" borderId="25" xfId="0" applyNumberFormat="1" applyFont="1" applyFill="1" applyBorder="1" applyAlignment="1">
      <alignment vertical="center"/>
    </xf>
    <xf numFmtId="164" fontId="9" fillId="0" borderId="3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5" fontId="15" fillId="5" borderId="25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165" fontId="17" fillId="0" borderId="31" xfId="0" applyNumberFormat="1" applyFont="1" applyFill="1" applyBorder="1" applyAlignment="1">
      <alignment horizontal="right" vertical="center"/>
    </xf>
    <xf numFmtId="43" fontId="9" fillId="0" borderId="0" xfId="5" applyFon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9" fillId="0" borderId="33" xfId="0" applyFont="1" applyFill="1" applyBorder="1" applyAlignment="1">
      <alignment vertical="center"/>
    </xf>
    <xf numFmtId="0" fontId="19" fillId="0" borderId="33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2" fontId="19" fillId="0" borderId="35" xfId="0" applyNumberFormat="1" applyFont="1" applyFill="1" applyBorder="1" applyAlignment="1">
      <alignment horizontal="center" vertical="center"/>
    </xf>
    <xf numFmtId="1" fontId="19" fillId="0" borderId="35" xfId="0" applyNumberFormat="1" applyFont="1" applyFill="1" applyBorder="1" applyAlignment="1">
      <alignment horizontal="center" vertical="center"/>
    </xf>
    <xf numFmtId="44" fontId="0" fillId="0" borderId="35" xfId="0" applyNumberFormat="1" applyFill="1" applyBorder="1" applyAlignment="1">
      <alignment horizontal="center" vertical="center"/>
    </xf>
    <xf numFmtId="10" fontId="13" fillId="0" borderId="3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19" fillId="0" borderId="5" xfId="0" applyNumberFormat="1" applyFont="1" applyFill="1" applyBorder="1" applyAlignment="1">
      <alignment horizontal="center" vertical="center"/>
    </xf>
    <xf numFmtId="1" fontId="19" fillId="0" borderId="5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0" fontId="4" fillId="0" borderId="29" xfId="0" applyNumberFormat="1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vertical="center"/>
    </xf>
    <xf numFmtId="10" fontId="4" fillId="0" borderId="28" xfId="0" applyNumberFormat="1" applyFont="1" applyFill="1" applyBorder="1" applyAlignment="1">
      <alignment horizontal="center" vertical="center"/>
    </xf>
    <xf numFmtId="165" fontId="4" fillId="0" borderId="27" xfId="0" applyNumberFormat="1" applyFont="1" applyFill="1" applyBorder="1" applyAlignment="1">
      <alignment horizontal="center" vertical="center"/>
    </xf>
    <xf numFmtId="2" fontId="8" fillId="0" borderId="6" xfId="0" applyNumberFormat="1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14" fontId="8" fillId="0" borderId="0" xfId="0" applyNumberFormat="1" applyFont="1"/>
    <xf numFmtId="2" fontId="8" fillId="28" borderId="6" xfId="0" applyNumberFormat="1" applyFont="1" applyFill="1" applyBorder="1"/>
    <xf numFmtId="165" fontId="15" fillId="5" borderId="33" xfId="0" applyNumberFormat="1" applyFont="1" applyFill="1" applyBorder="1" applyAlignment="1">
      <alignment vertical="center"/>
    </xf>
    <xf numFmtId="10" fontId="14" fillId="5" borderId="27" xfId="0" applyNumberFormat="1" applyFont="1" applyFill="1" applyBorder="1" applyAlignment="1">
      <alignment horizontal="center" vertical="center"/>
    </xf>
    <xf numFmtId="0" fontId="37" fillId="5" borderId="5" xfId="50" applyFont="1" applyFill="1" applyBorder="1" applyAlignment="1">
      <alignment horizontal="center"/>
    </xf>
    <xf numFmtId="0" fontId="37" fillId="0" borderId="5" xfId="50" applyFont="1" applyBorder="1" applyAlignment="1">
      <alignment horizontal="center"/>
    </xf>
    <xf numFmtId="0" fontId="38" fillId="27" borderId="5" xfId="0" applyFont="1" applyFill="1" applyBorder="1"/>
    <xf numFmtId="0" fontId="38" fillId="0" borderId="5" xfId="1" applyFont="1" applyBorder="1"/>
    <xf numFmtId="165" fontId="17" fillId="5" borderId="32" xfId="0" applyNumberFormat="1" applyFont="1" applyFill="1" applyBorder="1" applyAlignment="1">
      <alignment vertical="center"/>
    </xf>
    <xf numFmtId="10" fontId="4" fillId="5" borderId="28" xfId="0" applyNumberFormat="1" applyFont="1" applyFill="1" applyBorder="1" applyAlignment="1">
      <alignment horizontal="center" vertical="center"/>
    </xf>
    <xf numFmtId="165" fontId="16" fillId="5" borderId="27" xfId="0" applyNumberFormat="1" applyFont="1" applyFill="1" applyBorder="1" applyAlignment="1">
      <alignment vertical="center"/>
    </xf>
    <xf numFmtId="0" fontId="37" fillId="27" borderId="5" xfId="50" applyFont="1" applyFill="1" applyBorder="1" applyAlignment="1">
      <alignment horizontal="center"/>
    </xf>
    <xf numFmtId="0" fontId="8" fillId="27" borderId="7" xfId="0" applyFont="1" applyFill="1" applyBorder="1"/>
    <xf numFmtId="165" fontId="0" fillId="5" borderId="26" xfId="0" applyNumberFormat="1" applyFill="1" applyBorder="1" applyAlignment="1">
      <alignment vertical="center"/>
    </xf>
    <xf numFmtId="165" fontId="0" fillId="5" borderId="27" xfId="0" applyNumberFormat="1" applyFill="1" applyBorder="1" applyAlignment="1">
      <alignment vertical="center"/>
    </xf>
    <xf numFmtId="2" fontId="8" fillId="28" borderId="3" xfId="0" applyNumberFormat="1" applyFont="1" applyFill="1" applyBorder="1"/>
    <xf numFmtId="0" fontId="38" fillId="0" borderId="5" xfId="0" applyFont="1" applyBorder="1"/>
    <xf numFmtId="10" fontId="0" fillId="5" borderId="27" xfId="0" applyNumberFormat="1" applyFill="1" applyBorder="1" applyAlignment="1">
      <alignment horizontal="center" vertical="center"/>
    </xf>
    <xf numFmtId="10" fontId="0" fillId="5" borderId="28" xfId="0" applyNumberFormat="1" applyFill="1" applyBorder="1" applyAlignment="1">
      <alignment horizontal="center" vertical="center"/>
    </xf>
    <xf numFmtId="0" fontId="6" fillId="0" borderId="0" xfId="1" applyFont="1" applyBorder="1"/>
    <xf numFmtId="165" fontId="4" fillId="5" borderId="27" xfId="0" applyNumberFormat="1" applyFont="1" applyFill="1" applyBorder="1" applyAlignment="1">
      <alignment vertical="center"/>
    </xf>
    <xf numFmtId="164" fontId="9" fillId="5" borderId="30" xfId="0" applyNumberFormat="1" applyFont="1" applyFill="1" applyBorder="1" applyAlignment="1">
      <alignment horizontal="center" vertical="center"/>
    </xf>
    <xf numFmtId="0" fontId="37" fillId="0" borderId="5" xfId="50" applyFont="1" applyFill="1" applyBorder="1" applyAlignment="1">
      <alignment horizontal="center"/>
    </xf>
    <xf numFmtId="165" fontId="9" fillId="0" borderId="27" xfId="0" applyNumberFormat="1" applyFont="1" applyFill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8" fillId="29" borderId="0" xfId="0" applyFont="1" applyFill="1"/>
    <xf numFmtId="2" fontId="0" fillId="0" borderId="0" xfId="0" applyNumberFormat="1" applyAlignment="1">
      <alignment vertical="center"/>
    </xf>
    <xf numFmtId="0" fontId="8" fillId="0" borderId="0" xfId="0" applyFont="1" applyFill="1"/>
    <xf numFmtId="0" fontId="39" fillId="0" borderId="0" xfId="1" applyFont="1"/>
    <xf numFmtId="0" fontId="41" fillId="0" borderId="5" xfId="50" applyFont="1" applyBorder="1" applyAlignment="1">
      <alignment horizontal="center"/>
    </xf>
    <xf numFmtId="2" fontId="16" fillId="0" borderId="5" xfId="0" applyNumberFormat="1" applyFont="1" applyBorder="1" applyAlignment="1">
      <alignment vertical="center"/>
    </xf>
    <xf numFmtId="0" fontId="7" fillId="0" borderId="0" xfId="0" applyFont="1" applyAlignment="1"/>
    <xf numFmtId="0" fontId="42" fillId="0" borderId="0" xfId="0" applyFont="1"/>
    <xf numFmtId="0" fontId="43" fillId="0" borderId="0" xfId="0" applyFont="1"/>
    <xf numFmtId="0" fontId="45" fillId="0" borderId="0" xfId="56" applyFont="1"/>
    <xf numFmtId="0" fontId="48" fillId="27" borderId="12" xfId="56" applyFont="1" applyFill="1" applyBorder="1" applyAlignment="1">
      <alignment horizontal="center" vertical="center"/>
    </xf>
    <xf numFmtId="0" fontId="48" fillId="0" borderId="0" xfId="56" applyFont="1" applyAlignment="1">
      <alignment horizontal="center"/>
    </xf>
    <xf numFmtId="0" fontId="46" fillId="30" borderId="44" xfId="56" applyFont="1" applyFill="1" applyBorder="1" applyAlignment="1">
      <alignment horizontal="center"/>
    </xf>
    <xf numFmtId="0" fontId="46" fillId="0" borderId="45" xfId="56" applyFont="1" applyFill="1" applyBorder="1" applyAlignment="1">
      <alignment horizontal="center"/>
    </xf>
    <xf numFmtId="0" fontId="46" fillId="31" borderId="46" xfId="56" applyFont="1" applyFill="1" applyBorder="1" applyAlignment="1">
      <alignment horizontal="center"/>
    </xf>
    <xf numFmtId="0" fontId="48" fillId="30" borderId="44" xfId="56" applyFont="1" applyFill="1" applyBorder="1" applyAlignment="1">
      <alignment horizontal="center"/>
    </xf>
    <xf numFmtId="0" fontId="48" fillId="0" borderId="45" xfId="56" applyFont="1" applyFill="1" applyBorder="1" applyAlignment="1">
      <alignment horizontal="center"/>
    </xf>
    <xf numFmtId="0" fontId="48" fillId="31" borderId="46" xfId="56" applyFont="1" applyFill="1" applyBorder="1" applyAlignment="1">
      <alignment horizontal="center"/>
    </xf>
    <xf numFmtId="0" fontId="45" fillId="0" borderId="47" xfId="56" applyFont="1" applyBorder="1" applyAlignment="1">
      <alignment horizontal="center"/>
    </xf>
    <xf numFmtId="0" fontId="9" fillId="0" borderId="48" xfId="51" applyFont="1" applyFill="1" applyBorder="1" applyAlignment="1">
      <alignment horizontal="center"/>
    </xf>
    <xf numFmtId="0" fontId="38" fillId="30" borderId="49" xfId="56" applyFont="1" applyFill="1" applyBorder="1" applyAlignment="1">
      <alignment horizontal="center"/>
    </xf>
    <xf numFmtId="0" fontId="38" fillId="0" borderId="5" xfId="56" applyFont="1" applyFill="1" applyBorder="1" applyAlignment="1">
      <alignment horizontal="center"/>
    </xf>
    <xf numFmtId="0" fontId="38" fillId="31" borderId="50" xfId="56" applyFont="1" applyFill="1" applyBorder="1" applyAlignment="1">
      <alignment horizontal="center"/>
    </xf>
    <xf numFmtId="0" fontId="45" fillId="30" borderId="49" xfId="56" applyFont="1" applyFill="1" applyBorder="1" applyAlignment="1">
      <alignment horizontal="center"/>
    </xf>
    <xf numFmtId="0" fontId="45" fillId="0" borderId="5" xfId="56" applyFont="1" applyFill="1" applyBorder="1" applyAlignment="1">
      <alignment horizontal="center"/>
    </xf>
    <xf numFmtId="0" fontId="45" fillId="31" borderId="50" xfId="56" applyFont="1" applyFill="1" applyBorder="1" applyAlignment="1">
      <alignment horizontal="center"/>
    </xf>
    <xf numFmtId="0" fontId="45" fillId="27" borderId="47" xfId="56" applyFont="1" applyFill="1" applyBorder="1" applyAlignment="1">
      <alignment horizontal="center"/>
    </xf>
    <xf numFmtId="0" fontId="9" fillId="0" borderId="0" xfId="0" applyFont="1"/>
    <xf numFmtId="0" fontId="7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39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42" fillId="5" borderId="0" xfId="0" applyFont="1" applyFill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46" fillId="0" borderId="16" xfId="56" applyFont="1" applyFill="1" applyBorder="1" applyAlignment="1">
      <alignment horizontal="left" vertical="center" wrapText="1"/>
    </xf>
    <xf numFmtId="0" fontId="46" fillId="0" borderId="15" xfId="56" applyFont="1" applyFill="1" applyBorder="1" applyAlignment="1">
      <alignment horizontal="left" vertical="center" wrapText="1"/>
    </xf>
    <xf numFmtId="0" fontId="46" fillId="0" borderId="17" xfId="56" applyFont="1" applyFill="1" applyBorder="1" applyAlignment="1">
      <alignment horizontal="left" vertical="center" wrapText="1"/>
    </xf>
    <xf numFmtId="0" fontId="9" fillId="0" borderId="54" xfId="0" applyFont="1" applyBorder="1" applyAlignment="1">
      <alignment horizontal="left"/>
    </xf>
    <xf numFmtId="0" fontId="9" fillId="0" borderId="55" xfId="0" applyFont="1" applyBorder="1" applyAlignment="1">
      <alignment horizontal="left"/>
    </xf>
    <xf numFmtId="0" fontId="9" fillId="0" borderId="56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58" xfId="0" applyFont="1" applyBorder="1" applyAlignment="1">
      <alignment horizontal="left"/>
    </xf>
    <xf numFmtId="0" fontId="9" fillId="0" borderId="59" xfId="0" applyFont="1" applyBorder="1" applyAlignment="1">
      <alignment horizontal="left"/>
    </xf>
    <xf numFmtId="0" fontId="19" fillId="0" borderId="0" xfId="0" applyFont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32" borderId="51" xfId="0" applyFont="1" applyFill="1" applyBorder="1" applyAlignment="1">
      <alignment horizontal="center"/>
    </xf>
    <xf numFmtId="0" fontId="19" fillId="32" borderId="52" xfId="0" applyFont="1" applyFill="1" applyBorder="1" applyAlignment="1">
      <alignment horizontal="center"/>
    </xf>
    <xf numFmtId="0" fontId="19" fillId="32" borderId="53" xfId="0" applyFont="1" applyFill="1" applyBorder="1" applyAlignment="1">
      <alignment horizontal="center"/>
    </xf>
    <xf numFmtId="0" fontId="9" fillId="0" borderId="54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</cellXfs>
  <cellStyles count="57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5" builtinId="3"/>
    <cellStyle name="Comma 2" xfId="4"/>
    <cellStyle name="Currency 2" xfId="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1"/>
    <cellStyle name="Normal 3" xfId="51"/>
    <cellStyle name="Normal 4" xfId="50"/>
    <cellStyle name="Normal 4 2" xfId="54"/>
    <cellStyle name="Normal 4 3" xfId="56"/>
    <cellStyle name="Normal 5" xfId="52"/>
    <cellStyle name="Normal 5 2" xfId="55"/>
    <cellStyle name="Note 2" xfId="3"/>
    <cellStyle name="Note 2 2" xfId="48"/>
    <cellStyle name="Note 2 3" xfId="47"/>
    <cellStyle name="Note 3" xfId="42"/>
    <cellStyle name="Note 4" xfId="49"/>
    <cellStyle name="Note 5" xfId="53"/>
    <cellStyle name="Output 2" xfId="43"/>
    <cellStyle name="Title 2" xfId="44"/>
    <cellStyle name="Total 2" xfId="45"/>
    <cellStyle name="Warning Text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COMPLETED%20%2009-01-2016%20thru%2002-28-2017/RFP730-17001%20CMAR%20Basketball%20Arena%20Enhancements/Evaluation%20Matrix%20RFQ730-16147%20RFP730-17001%20CMAR%20Basketball%20Arena%20Enhanc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RFQ730-16147 / RFP730-17001 CMAR Basketball Arena Enhancements</v>
          </cell>
        </row>
      </sheetData>
      <sheetData sheetId="1">
        <row r="4">
          <cell r="A4" t="str">
            <v>Austin Commercial</v>
          </cell>
        </row>
        <row r="5">
          <cell r="A5" t="str">
            <v>Manhattan</v>
          </cell>
        </row>
        <row r="6">
          <cell r="A6" t="str">
            <v>Turner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7"/>
  <sheetViews>
    <sheetView workbookViewId="0">
      <selection activeCell="F31" sqref="F31"/>
    </sheetView>
  </sheetViews>
  <sheetFormatPr defaultRowHeight="12.75" x14ac:dyDescent="0.2"/>
  <cols>
    <col min="1" max="1" width="79.140625" bestFit="1" customWidth="1"/>
  </cols>
  <sheetData>
    <row r="1" spans="1:1" ht="15.75" x14ac:dyDescent="0.25">
      <c r="A1" s="3" t="s">
        <v>35</v>
      </c>
    </row>
    <row r="2" spans="1:1" ht="13.5" thickBot="1" x14ac:dyDescent="0.25"/>
    <row r="3" spans="1:1" ht="26.25" customHeight="1" thickTop="1" x14ac:dyDescent="0.2">
      <c r="A3" s="8" t="s">
        <v>2</v>
      </c>
    </row>
    <row r="4" spans="1:1" ht="15" x14ac:dyDescent="0.2">
      <c r="A4" s="11" t="s">
        <v>33</v>
      </c>
    </row>
    <row r="5" spans="1:1" ht="15" x14ac:dyDescent="0.2">
      <c r="A5" s="11" t="s">
        <v>34</v>
      </c>
    </row>
    <row r="6" spans="1:1" ht="15" x14ac:dyDescent="0.2">
      <c r="A6" s="11" t="s">
        <v>36</v>
      </c>
    </row>
    <row r="7" spans="1:1" ht="15" x14ac:dyDescent="0.2">
      <c r="A7" s="11" t="s">
        <v>37</v>
      </c>
    </row>
  </sheetData>
  <phoneticPr fontId="5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C45" sqref="C45"/>
    </sheetView>
  </sheetViews>
  <sheetFormatPr defaultRowHeight="15" customHeight="1" x14ac:dyDescent="0.2"/>
  <cols>
    <col min="1" max="1" width="36.5703125" style="19" customWidth="1"/>
    <col min="2" max="2" width="15" style="19" customWidth="1"/>
    <col min="3" max="3" width="17.140625" style="19" customWidth="1"/>
    <col min="4" max="4" width="16.42578125" style="19" customWidth="1"/>
    <col min="5" max="5" width="20.42578125" style="19" customWidth="1"/>
    <col min="6" max="6" width="15.85546875" style="19" customWidth="1"/>
    <col min="7" max="7" width="17.28515625" style="19" customWidth="1"/>
    <col min="8" max="8" width="19.28515625" style="19" customWidth="1"/>
    <col min="9" max="9" width="18.5703125" style="19" customWidth="1"/>
    <col min="10" max="10" width="10.85546875" style="19" hidden="1" customWidth="1"/>
    <col min="11" max="11" width="22" style="19" hidden="1" customWidth="1"/>
    <col min="12" max="12" width="19.28515625" style="19" customWidth="1"/>
    <col min="13" max="256" width="9.140625" style="19"/>
    <col min="257" max="257" width="17.42578125" style="19" customWidth="1"/>
    <col min="258" max="258" width="15" style="19" customWidth="1"/>
    <col min="259" max="259" width="17.140625" style="19" customWidth="1"/>
    <col min="260" max="260" width="16.42578125" style="19" customWidth="1"/>
    <col min="261" max="261" width="20.42578125" style="19" customWidth="1"/>
    <col min="262" max="262" width="15.85546875" style="19" customWidth="1"/>
    <col min="263" max="263" width="17.28515625" style="19" customWidth="1"/>
    <col min="264" max="264" width="19.28515625" style="19" customWidth="1"/>
    <col min="265" max="265" width="18.5703125" style="19" customWidth="1"/>
    <col min="266" max="267" width="0" style="19" hidden="1" customWidth="1"/>
    <col min="268" max="268" width="19.28515625" style="19" customWidth="1"/>
    <col min="269" max="512" width="9.140625" style="19"/>
    <col min="513" max="513" width="17.42578125" style="19" customWidth="1"/>
    <col min="514" max="514" width="15" style="19" customWidth="1"/>
    <col min="515" max="515" width="17.140625" style="19" customWidth="1"/>
    <col min="516" max="516" width="16.42578125" style="19" customWidth="1"/>
    <col min="517" max="517" width="20.42578125" style="19" customWidth="1"/>
    <col min="518" max="518" width="15.85546875" style="19" customWidth="1"/>
    <col min="519" max="519" width="17.28515625" style="19" customWidth="1"/>
    <col min="520" max="520" width="19.28515625" style="19" customWidth="1"/>
    <col min="521" max="521" width="18.5703125" style="19" customWidth="1"/>
    <col min="522" max="523" width="0" style="19" hidden="1" customWidth="1"/>
    <col min="524" max="524" width="19.28515625" style="19" customWidth="1"/>
    <col min="525" max="768" width="9.140625" style="19"/>
    <col min="769" max="769" width="17.42578125" style="19" customWidth="1"/>
    <col min="770" max="770" width="15" style="19" customWidth="1"/>
    <col min="771" max="771" width="17.140625" style="19" customWidth="1"/>
    <col min="772" max="772" width="16.42578125" style="19" customWidth="1"/>
    <col min="773" max="773" width="20.42578125" style="19" customWidth="1"/>
    <col min="774" max="774" width="15.85546875" style="19" customWidth="1"/>
    <col min="775" max="775" width="17.28515625" style="19" customWidth="1"/>
    <col min="776" max="776" width="19.28515625" style="19" customWidth="1"/>
    <col min="777" max="777" width="18.5703125" style="19" customWidth="1"/>
    <col min="778" max="779" width="0" style="19" hidden="1" customWidth="1"/>
    <col min="780" max="780" width="19.28515625" style="19" customWidth="1"/>
    <col min="781" max="1024" width="9.140625" style="19"/>
    <col min="1025" max="1025" width="17.42578125" style="19" customWidth="1"/>
    <col min="1026" max="1026" width="15" style="19" customWidth="1"/>
    <col min="1027" max="1027" width="17.140625" style="19" customWidth="1"/>
    <col min="1028" max="1028" width="16.42578125" style="19" customWidth="1"/>
    <col min="1029" max="1029" width="20.42578125" style="19" customWidth="1"/>
    <col min="1030" max="1030" width="15.85546875" style="19" customWidth="1"/>
    <col min="1031" max="1031" width="17.28515625" style="19" customWidth="1"/>
    <col min="1032" max="1032" width="19.28515625" style="19" customWidth="1"/>
    <col min="1033" max="1033" width="18.5703125" style="19" customWidth="1"/>
    <col min="1034" max="1035" width="0" style="19" hidden="1" customWidth="1"/>
    <col min="1036" max="1036" width="19.28515625" style="19" customWidth="1"/>
    <col min="1037" max="1280" width="9.140625" style="19"/>
    <col min="1281" max="1281" width="17.42578125" style="19" customWidth="1"/>
    <col min="1282" max="1282" width="15" style="19" customWidth="1"/>
    <col min="1283" max="1283" width="17.140625" style="19" customWidth="1"/>
    <col min="1284" max="1284" width="16.42578125" style="19" customWidth="1"/>
    <col min="1285" max="1285" width="20.42578125" style="19" customWidth="1"/>
    <col min="1286" max="1286" width="15.85546875" style="19" customWidth="1"/>
    <col min="1287" max="1287" width="17.28515625" style="19" customWidth="1"/>
    <col min="1288" max="1288" width="19.28515625" style="19" customWidth="1"/>
    <col min="1289" max="1289" width="18.5703125" style="19" customWidth="1"/>
    <col min="1290" max="1291" width="0" style="19" hidden="1" customWidth="1"/>
    <col min="1292" max="1292" width="19.28515625" style="19" customWidth="1"/>
    <col min="1293" max="1536" width="9.140625" style="19"/>
    <col min="1537" max="1537" width="17.42578125" style="19" customWidth="1"/>
    <col min="1538" max="1538" width="15" style="19" customWidth="1"/>
    <col min="1539" max="1539" width="17.140625" style="19" customWidth="1"/>
    <col min="1540" max="1540" width="16.42578125" style="19" customWidth="1"/>
    <col min="1541" max="1541" width="20.42578125" style="19" customWidth="1"/>
    <col min="1542" max="1542" width="15.85546875" style="19" customWidth="1"/>
    <col min="1543" max="1543" width="17.28515625" style="19" customWidth="1"/>
    <col min="1544" max="1544" width="19.28515625" style="19" customWidth="1"/>
    <col min="1545" max="1545" width="18.5703125" style="19" customWidth="1"/>
    <col min="1546" max="1547" width="0" style="19" hidden="1" customWidth="1"/>
    <col min="1548" max="1548" width="19.28515625" style="19" customWidth="1"/>
    <col min="1549" max="1792" width="9.140625" style="19"/>
    <col min="1793" max="1793" width="17.42578125" style="19" customWidth="1"/>
    <col min="1794" max="1794" width="15" style="19" customWidth="1"/>
    <col min="1795" max="1795" width="17.140625" style="19" customWidth="1"/>
    <col min="1796" max="1796" width="16.42578125" style="19" customWidth="1"/>
    <col min="1797" max="1797" width="20.42578125" style="19" customWidth="1"/>
    <col min="1798" max="1798" width="15.85546875" style="19" customWidth="1"/>
    <col min="1799" max="1799" width="17.28515625" style="19" customWidth="1"/>
    <col min="1800" max="1800" width="19.28515625" style="19" customWidth="1"/>
    <col min="1801" max="1801" width="18.5703125" style="19" customWidth="1"/>
    <col min="1802" max="1803" width="0" style="19" hidden="1" customWidth="1"/>
    <col min="1804" max="1804" width="19.28515625" style="19" customWidth="1"/>
    <col min="1805" max="2048" width="9.140625" style="19"/>
    <col min="2049" max="2049" width="17.42578125" style="19" customWidth="1"/>
    <col min="2050" max="2050" width="15" style="19" customWidth="1"/>
    <col min="2051" max="2051" width="17.140625" style="19" customWidth="1"/>
    <col min="2052" max="2052" width="16.42578125" style="19" customWidth="1"/>
    <col min="2053" max="2053" width="20.42578125" style="19" customWidth="1"/>
    <col min="2054" max="2054" width="15.85546875" style="19" customWidth="1"/>
    <col min="2055" max="2055" width="17.28515625" style="19" customWidth="1"/>
    <col min="2056" max="2056" width="19.28515625" style="19" customWidth="1"/>
    <col min="2057" max="2057" width="18.5703125" style="19" customWidth="1"/>
    <col min="2058" max="2059" width="0" style="19" hidden="1" customWidth="1"/>
    <col min="2060" max="2060" width="19.28515625" style="19" customWidth="1"/>
    <col min="2061" max="2304" width="9.140625" style="19"/>
    <col min="2305" max="2305" width="17.42578125" style="19" customWidth="1"/>
    <col min="2306" max="2306" width="15" style="19" customWidth="1"/>
    <col min="2307" max="2307" width="17.140625" style="19" customWidth="1"/>
    <col min="2308" max="2308" width="16.42578125" style="19" customWidth="1"/>
    <col min="2309" max="2309" width="20.42578125" style="19" customWidth="1"/>
    <col min="2310" max="2310" width="15.85546875" style="19" customWidth="1"/>
    <col min="2311" max="2311" width="17.28515625" style="19" customWidth="1"/>
    <col min="2312" max="2312" width="19.28515625" style="19" customWidth="1"/>
    <col min="2313" max="2313" width="18.5703125" style="19" customWidth="1"/>
    <col min="2314" max="2315" width="0" style="19" hidden="1" customWidth="1"/>
    <col min="2316" max="2316" width="19.28515625" style="19" customWidth="1"/>
    <col min="2317" max="2560" width="9.140625" style="19"/>
    <col min="2561" max="2561" width="17.42578125" style="19" customWidth="1"/>
    <col min="2562" max="2562" width="15" style="19" customWidth="1"/>
    <col min="2563" max="2563" width="17.140625" style="19" customWidth="1"/>
    <col min="2564" max="2564" width="16.42578125" style="19" customWidth="1"/>
    <col min="2565" max="2565" width="20.42578125" style="19" customWidth="1"/>
    <col min="2566" max="2566" width="15.85546875" style="19" customWidth="1"/>
    <col min="2567" max="2567" width="17.28515625" style="19" customWidth="1"/>
    <col min="2568" max="2568" width="19.28515625" style="19" customWidth="1"/>
    <col min="2569" max="2569" width="18.5703125" style="19" customWidth="1"/>
    <col min="2570" max="2571" width="0" style="19" hidden="1" customWidth="1"/>
    <col min="2572" max="2572" width="19.28515625" style="19" customWidth="1"/>
    <col min="2573" max="2816" width="9.140625" style="19"/>
    <col min="2817" max="2817" width="17.42578125" style="19" customWidth="1"/>
    <col min="2818" max="2818" width="15" style="19" customWidth="1"/>
    <col min="2819" max="2819" width="17.140625" style="19" customWidth="1"/>
    <col min="2820" max="2820" width="16.42578125" style="19" customWidth="1"/>
    <col min="2821" max="2821" width="20.42578125" style="19" customWidth="1"/>
    <col min="2822" max="2822" width="15.85546875" style="19" customWidth="1"/>
    <col min="2823" max="2823" width="17.28515625" style="19" customWidth="1"/>
    <col min="2824" max="2824" width="19.28515625" style="19" customWidth="1"/>
    <col min="2825" max="2825" width="18.5703125" style="19" customWidth="1"/>
    <col min="2826" max="2827" width="0" style="19" hidden="1" customWidth="1"/>
    <col min="2828" max="2828" width="19.28515625" style="19" customWidth="1"/>
    <col min="2829" max="3072" width="9.140625" style="19"/>
    <col min="3073" max="3073" width="17.42578125" style="19" customWidth="1"/>
    <col min="3074" max="3074" width="15" style="19" customWidth="1"/>
    <col min="3075" max="3075" width="17.140625" style="19" customWidth="1"/>
    <col min="3076" max="3076" width="16.42578125" style="19" customWidth="1"/>
    <col min="3077" max="3077" width="20.42578125" style="19" customWidth="1"/>
    <col min="3078" max="3078" width="15.85546875" style="19" customWidth="1"/>
    <col min="3079" max="3079" width="17.28515625" style="19" customWidth="1"/>
    <col min="3080" max="3080" width="19.28515625" style="19" customWidth="1"/>
    <col min="3081" max="3081" width="18.5703125" style="19" customWidth="1"/>
    <col min="3082" max="3083" width="0" style="19" hidden="1" customWidth="1"/>
    <col min="3084" max="3084" width="19.28515625" style="19" customWidth="1"/>
    <col min="3085" max="3328" width="9.140625" style="19"/>
    <col min="3329" max="3329" width="17.42578125" style="19" customWidth="1"/>
    <col min="3330" max="3330" width="15" style="19" customWidth="1"/>
    <col min="3331" max="3331" width="17.140625" style="19" customWidth="1"/>
    <col min="3332" max="3332" width="16.42578125" style="19" customWidth="1"/>
    <col min="3333" max="3333" width="20.42578125" style="19" customWidth="1"/>
    <col min="3334" max="3334" width="15.85546875" style="19" customWidth="1"/>
    <col min="3335" max="3335" width="17.28515625" style="19" customWidth="1"/>
    <col min="3336" max="3336" width="19.28515625" style="19" customWidth="1"/>
    <col min="3337" max="3337" width="18.5703125" style="19" customWidth="1"/>
    <col min="3338" max="3339" width="0" style="19" hidden="1" customWidth="1"/>
    <col min="3340" max="3340" width="19.28515625" style="19" customWidth="1"/>
    <col min="3341" max="3584" width="9.140625" style="19"/>
    <col min="3585" max="3585" width="17.42578125" style="19" customWidth="1"/>
    <col min="3586" max="3586" width="15" style="19" customWidth="1"/>
    <col min="3587" max="3587" width="17.140625" style="19" customWidth="1"/>
    <col min="3588" max="3588" width="16.42578125" style="19" customWidth="1"/>
    <col min="3589" max="3589" width="20.42578125" style="19" customWidth="1"/>
    <col min="3590" max="3590" width="15.85546875" style="19" customWidth="1"/>
    <col min="3591" max="3591" width="17.28515625" style="19" customWidth="1"/>
    <col min="3592" max="3592" width="19.28515625" style="19" customWidth="1"/>
    <col min="3593" max="3593" width="18.5703125" style="19" customWidth="1"/>
    <col min="3594" max="3595" width="0" style="19" hidden="1" customWidth="1"/>
    <col min="3596" max="3596" width="19.28515625" style="19" customWidth="1"/>
    <col min="3597" max="3840" width="9.140625" style="19"/>
    <col min="3841" max="3841" width="17.42578125" style="19" customWidth="1"/>
    <col min="3842" max="3842" width="15" style="19" customWidth="1"/>
    <col min="3843" max="3843" width="17.140625" style="19" customWidth="1"/>
    <col min="3844" max="3844" width="16.42578125" style="19" customWidth="1"/>
    <col min="3845" max="3845" width="20.42578125" style="19" customWidth="1"/>
    <col min="3846" max="3846" width="15.85546875" style="19" customWidth="1"/>
    <col min="3847" max="3847" width="17.28515625" style="19" customWidth="1"/>
    <col min="3848" max="3848" width="19.28515625" style="19" customWidth="1"/>
    <col min="3849" max="3849" width="18.5703125" style="19" customWidth="1"/>
    <col min="3850" max="3851" width="0" style="19" hidden="1" customWidth="1"/>
    <col min="3852" max="3852" width="19.28515625" style="19" customWidth="1"/>
    <col min="3853" max="4096" width="9.140625" style="19"/>
    <col min="4097" max="4097" width="17.42578125" style="19" customWidth="1"/>
    <col min="4098" max="4098" width="15" style="19" customWidth="1"/>
    <col min="4099" max="4099" width="17.140625" style="19" customWidth="1"/>
    <col min="4100" max="4100" width="16.42578125" style="19" customWidth="1"/>
    <col min="4101" max="4101" width="20.42578125" style="19" customWidth="1"/>
    <col min="4102" max="4102" width="15.85546875" style="19" customWidth="1"/>
    <col min="4103" max="4103" width="17.28515625" style="19" customWidth="1"/>
    <col min="4104" max="4104" width="19.28515625" style="19" customWidth="1"/>
    <col min="4105" max="4105" width="18.5703125" style="19" customWidth="1"/>
    <col min="4106" max="4107" width="0" style="19" hidden="1" customWidth="1"/>
    <col min="4108" max="4108" width="19.28515625" style="19" customWidth="1"/>
    <col min="4109" max="4352" width="9.140625" style="19"/>
    <col min="4353" max="4353" width="17.42578125" style="19" customWidth="1"/>
    <col min="4354" max="4354" width="15" style="19" customWidth="1"/>
    <col min="4355" max="4355" width="17.140625" style="19" customWidth="1"/>
    <col min="4356" max="4356" width="16.42578125" style="19" customWidth="1"/>
    <col min="4357" max="4357" width="20.42578125" style="19" customWidth="1"/>
    <col min="4358" max="4358" width="15.85546875" style="19" customWidth="1"/>
    <col min="4359" max="4359" width="17.28515625" style="19" customWidth="1"/>
    <col min="4360" max="4360" width="19.28515625" style="19" customWidth="1"/>
    <col min="4361" max="4361" width="18.5703125" style="19" customWidth="1"/>
    <col min="4362" max="4363" width="0" style="19" hidden="1" customWidth="1"/>
    <col min="4364" max="4364" width="19.28515625" style="19" customWidth="1"/>
    <col min="4365" max="4608" width="9.140625" style="19"/>
    <col min="4609" max="4609" width="17.42578125" style="19" customWidth="1"/>
    <col min="4610" max="4610" width="15" style="19" customWidth="1"/>
    <col min="4611" max="4611" width="17.140625" style="19" customWidth="1"/>
    <col min="4612" max="4612" width="16.42578125" style="19" customWidth="1"/>
    <col min="4613" max="4613" width="20.42578125" style="19" customWidth="1"/>
    <col min="4614" max="4614" width="15.85546875" style="19" customWidth="1"/>
    <col min="4615" max="4615" width="17.28515625" style="19" customWidth="1"/>
    <col min="4616" max="4616" width="19.28515625" style="19" customWidth="1"/>
    <col min="4617" max="4617" width="18.5703125" style="19" customWidth="1"/>
    <col min="4618" max="4619" width="0" style="19" hidden="1" customWidth="1"/>
    <col min="4620" max="4620" width="19.28515625" style="19" customWidth="1"/>
    <col min="4621" max="4864" width="9.140625" style="19"/>
    <col min="4865" max="4865" width="17.42578125" style="19" customWidth="1"/>
    <col min="4866" max="4866" width="15" style="19" customWidth="1"/>
    <col min="4867" max="4867" width="17.140625" style="19" customWidth="1"/>
    <col min="4868" max="4868" width="16.42578125" style="19" customWidth="1"/>
    <col min="4869" max="4869" width="20.42578125" style="19" customWidth="1"/>
    <col min="4870" max="4870" width="15.85546875" style="19" customWidth="1"/>
    <col min="4871" max="4871" width="17.28515625" style="19" customWidth="1"/>
    <col min="4872" max="4872" width="19.28515625" style="19" customWidth="1"/>
    <col min="4873" max="4873" width="18.5703125" style="19" customWidth="1"/>
    <col min="4874" max="4875" width="0" style="19" hidden="1" customWidth="1"/>
    <col min="4876" max="4876" width="19.28515625" style="19" customWidth="1"/>
    <col min="4877" max="5120" width="9.140625" style="19"/>
    <col min="5121" max="5121" width="17.42578125" style="19" customWidth="1"/>
    <col min="5122" max="5122" width="15" style="19" customWidth="1"/>
    <col min="5123" max="5123" width="17.140625" style="19" customWidth="1"/>
    <col min="5124" max="5124" width="16.42578125" style="19" customWidth="1"/>
    <col min="5125" max="5125" width="20.42578125" style="19" customWidth="1"/>
    <col min="5126" max="5126" width="15.85546875" style="19" customWidth="1"/>
    <col min="5127" max="5127" width="17.28515625" style="19" customWidth="1"/>
    <col min="5128" max="5128" width="19.28515625" style="19" customWidth="1"/>
    <col min="5129" max="5129" width="18.5703125" style="19" customWidth="1"/>
    <col min="5130" max="5131" width="0" style="19" hidden="1" customWidth="1"/>
    <col min="5132" max="5132" width="19.28515625" style="19" customWidth="1"/>
    <col min="5133" max="5376" width="9.140625" style="19"/>
    <col min="5377" max="5377" width="17.42578125" style="19" customWidth="1"/>
    <col min="5378" max="5378" width="15" style="19" customWidth="1"/>
    <col min="5379" max="5379" width="17.140625" style="19" customWidth="1"/>
    <col min="5380" max="5380" width="16.42578125" style="19" customWidth="1"/>
    <col min="5381" max="5381" width="20.42578125" style="19" customWidth="1"/>
    <col min="5382" max="5382" width="15.85546875" style="19" customWidth="1"/>
    <col min="5383" max="5383" width="17.28515625" style="19" customWidth="1"/>
    <col min="5384" max="5384" width="19.28515625" style="19" customWidth="1"/>
    <col min="5385" max="5385" width="18.5703125" style="19" customWidth="1"/>
    <col min="5386" max="5387" width="0" style="19" hidden="1" customWidth="1"/>
    <col min="5388" max="5388" width="19.28515625" style="19" customWidth="1"/>
    <col min="5389" max="5632" width="9.140625" style="19"/>
    <col min="5633" max="5633" width="17.42578125" style="19" customWidth="1"/>
    <col min="5634" max="5634" width="15" style="19" customWidth="1"/>
    <col min="5635" max="5635" width="17.140625" style="19" customWidth="1"/>
    <col min="5636" max="5636" width="16.42578125" style="19" customWidth="1"/>
    <col min="5637" max="5637" width="20.42578125" style="19" customWidth="1"/>
    <col min="5638" max="5638" width="15.85546875" style="19" customWidth="1"/>
    <col min="5639" max="5639" width="17.28515625" style="19" customWidth="1"/>
    <col min="5640" max="5640" width="19.28515625" style="19" customWidth="1"/>
    <col min="5641" max="5641" width="18.5703125" style="19" customWidth="1"/>
    <col min="5642" max="5643" width="0" style="19" hidden="1" customWidth="1"/>
    <col min="5644" max="5644" width="19.28515625" style="19" customWidth="1"/>
    <col min="5645" max="5888" width="9.140625" style="19"/>
    <col min="5889" max="5889" width="17.42578125" style="19" customWidth="1"/>
    <col min="5890" max="5890" width="15" style="19" customWidth="1"/>
    <col min="5891" max="5891" width="17.140625" style="19" customWidth="1"/>
    <col min="5892" max="5892" width="16.42578125" style="19" customWidth="1"/>
    <col min="5893" max="5893" width="20.42578125" style="19" customWidth="1"/>
    <col min="5894" max="5894" width="15.85546875" style="19" customWidth="1"/>
    <col min="5895" max="5895" width="17.28515625" style="19" customWidth="1"/>
    <col min="5896" max="5896" width="19.28515625" style="19" customWidth="1"/>
    <col min="5897" max="5897" width="18.5703125" style="19" customWidth="1"/>
    <col min="5898" max="5899" width="0" style="19" hidden="1" customWidth="1"/>
    <col min="5900" max="5900" width="19.28515625" style="19" customWidth="1"/>
    <col min="5901" max="6144" width="9.140625" style="19"/>
    <col min="6145" max="6145" width="17.42578125" style="19" customWidth="1"/>
    <col min="6146" max="6146" width="15" style="19" customWidth="1"/>
    <col min="6147" max="6147" width="17.140625" style="19" customWidth="1"/>
    <col min="6148" max="6148" width="16.42578125" style="19" customWidth="1"/>
    <col min="6149" max="6149" width="20.42578125" style="19" customWidth="1"/>
    <col min="6150" max="6150" width="15.85546875" style="19" customWidth="1"/>
    <col min="6151" max="6151" width="17.28515625" style="19" customWidth="1"/>
    <col min="6152" max="6152" width="19.28515625" style="19" customWidth="1"/>
    <col min="6153" max="6153" width="18.5703125" style="19" customWidth="1"/>
    <col min="6154" max="6155" width="0" style="19" hidden="1" customWidth="1"/>
    <col min="6156" max="6156" width="19.28515625" style="19" customWidth="1"/>
    <col min="6157" max="6400" width="9.140625" style="19"/>
    <col min="6401" max="6401" width="17.42578125" style="19" customWidth="1"/>
    <col min="6402" max="6402" width="15" style="19" customWidth="1"/>
    <col min="6403" max="6403" width="17.140625" style="19" customWidth="1"/>
    <col min="6404" max="6404" width="16.42578125" style="19" customWidth="1"/>
    <col min="6405" max="6405" width="20.42578125" style="19" customWidth="1"/>
    <col min="6406" max="6406" width="15.85546875" style="19" customWidth="1"/>
    <col min="6407" max="6407" width="17.28515625" style="19" customWidth="1"/>
    <col min="6408" max="6408" width="19.28515625" style="19" customWidth="1"/>
    <col min="6409" max="6409" width="18.5703125" style="19" customWidth="1"/>
    <col min="6410" max="6411" width="0" style="19" hidden="1" customWidth="1"/>
    <col min="6412" max="6412" width="19.28515625" style="19" customWidth="1"/>
    <col min="6413" max="6656" width="9.140625" style="19"/>
    <col min="6657" max="6657" width="17.42578125" style="19" customWidth="1"/>
    <col min="6658" max="6658" width="15" style="19" customWidth="1"/>
    <col min="6659" max="6659" width="17.140625" style="19" customWidth="1"/>
    <col min="6660" max="6660" width="16.42578125" style="19" customWidth="1"/>
    <col min="6661" max="6661" width="20.42578125" style="19" customWidth="1"/>
    <col min="6662" max="6662" width="15.85546875" style="19" customWidth="1"/>
    <col min="6663" max="6663" width="17.28515625" style="19" customWidth="1"/>
    <col min="6664" max="6664" width="19.28515625" style="19" customWidth="1"/>
    <col min="6665" max="6665" width="18.5703125" style="19" customWidth="1"/>
    <col min="6666" max="6667" width="0" style="19" hidden="1" customWidth="1"/>
    <col min="6668" max="6668" width="19.28515625" style="19" customWidth="1"/>
    <col min="6669" max="6912" width="9.140625" style="19"/>
    <col min="6913" max="6913" width="17.42578125" style="19" customWidth="1"/>
    <col min="6914" max="6914" width="15" style="19" customWidth="1"/>
    <col min="6915" max="6915" width="17.140625" style="19" customWidth="1"/>
    <col min="6916" max="6916" width="16.42578125" style="19" customWidth="1"/>
    <col min="6917" max="6917" width="20.42578125" style="19" customWidth="1"/>
    <col min="6918" max="6918" width="15.85546875" style="19" customWidth="1"/>
    <col min="6919" max="6919" width="17.28515625" style="19" customWidth="1"/>
    <col min="6920" max="6920" width="19.28515625" style="19" customWidth="1"/>
    <col min="6921" max="6921" width="18.5703125" style="19" customWidth="1"/>
    <col min="6922" max="6923" width="0" style="19" hidden="1" customWidth="1"/>
    <col min="6924" max="6924" width="19.28515625" style="19" customWidth="1"/>
    <col min="6925" max="7168" width="9.140625" style="19"/>
    <col min="7169" max="7169" width="17.42578125" style="19" customWidth="1"/>
    <col min="7170" max="7170" width="15" style="19" customWidth="1"/>
    <col min="7171" max="7171" width="17.140625" style="19" customWidth="1"/>
    <col min="7172" max="7172" width="16.42578125" style="19" customWidth="1"/>
    <col min="7173" max="7173" width="20.42578125" style="19" customWidth="1"/>
    <col min="7174" max="7174" width="15.85546875" style="19" customWidth="1"/>
    <col min="7175" max="7175" width="17.28515625" style="19" customWidth="1"/>
    <col min="7176" max="7176" width="19.28515625" style="19" customWidth="1"/>
    <col min="7177" max="7177" width="18.5703125" style="19" customWidth="1"/>
    <col min="7178" max="7179" width="0" style="19" hidden="1" customWidth="1"/>
    <col min="7180" max="7180" width="19.28515625" style="19" customWidth="1"/>
    <col min="7181" max="7424" width="9.140625" style="19"/>
    <col min="7425" max="7425" width="17.42578125" style="19" customWidth="1"/>
    <col min="7426" max="7426" width="15" style="19" customWidth="1"/>
    <col min="7427" max="7427" width="17.140625" style="19" customWidth="1"/>
    <col min="7428" max="7428" width="16.42578125" style="19" customWidth="1"/>
    <col min="7429" max="7429" width="20.42578125" style="19" customWidth="1"/>
    <col min="7430" max="7430" width="15.85546875" style="19" customWidth="1"/>
    <col min="7431" max="7431" width="17.28515625" style="19" customWidth="1"/>
    <col min="7432" max="7432" width="19.28515625" style="19" customWidth="1"/>
    <col min="7433" max="7433" width="18.5703125" style="19" customWidth="1"/>
    <col min="7434" max="7435" width="0" style="19" hidden="1" customWidth="1"/>
    <col min="7436" max="7436" width="19.28515625" style="19" customWidth="1"/>
    <col min="7437" max="7680" width="9.140625" style="19"/>
    <col min="7681" max="7681" width="17.42578125" style="19" customWidth="1"/>
    <col min="7682" max="7682" width="15" style="19" customWidth="1"/>
    <col min="7683" max="7683" width="17.140625" style="19" customWidth="1"/>
    <col min="7684" max="7684" width="16.42578125" style="19" customWidth="1"/>
    <col min="7685" max="7685" width="20.42578125" style="19" customWidth="1"/>
    <col min="7686" max="7686" width="15.85546875" style="19" customWidth="1"/>
    <col min="7687" max="7687" width="17.28515625" style="19" customWidth="1"/>
    <col min="7688" max="7688" width="19.28515625" style="19" customWidth="1"/>
    <col min="7689" max="7689" width="18.5703125" style="19" customWidth="1"/>
    <col min="7690" max="7691" width="0" style="19" hidden="1" customWidth="1"/>
    <col min="7692" max="7692" width="19.28515625" style="19" customWidth="1"/>
    <col min="7693" max="7936" width="9.140625" style="19"/>
    <col min="7937" max="7937" width="17.42578125" style="19" customWidth="1"/>
    <col min="7938" max="7938" width="15" style="19" customWidth="1"/>
    <col min="7939" max="7939" width="17.140625" style="19" customWidth="1"/>
    <col min="7940" max="7940" width="16.42578125" style="19" customWidth="1"/>
    <col min="7941" max="7941" width="20.42578125" style="19" customWidth="1"/>
    <col min="7942" max="7942" width="15.85546875" style="19" customWidth="1"/>
    <col min="7943" max="7943" width="17.28515625" style="19" customWidth="1"/>
    <col min="7944" max="7944" width="19.28515625" style="19" customWidth="1"/>
    <col min="7945" max="7945" width="18.5703125" style="19" customWidth="1"/>
    <col min="7946" max="7947" width="0" style="19" hidden="1" customWidth="1"/>
    <col min="7948" max="7948" width="19.28515625" style="19" customWidth="1"/>
    <col min="7949" max="8192" width="9.140625" style="19"/>
    <col min="8193" max="8193" width="17.42578125" style="19" customWidth="1"/>
    <col min="8194" max="8194" width="15" style="19" customWidth="1"/>
    <col min="8195" max="8195" width="17.140625" style="19" customWidth="1"/>
    <col min="8196" max="8196" width="16.42578125" style="19" customWidth="1"/>
    <col min="8197" max="8197" width="20.42578125" style="19" customWidth="1"/>
    <col min="8198" max="8198" width="15.85546875" style="19" customWidth="1"/>
    <col min="8199" max="8199" width="17.28515625" style="19" customWidth="1"/>
    <col min="8200" max="8200" width="19.28515625" style="19" customWidth="1"/>
    <col min="8201" max="8201" width="18.5703125" style="19" customWidth="1"/>
    <col min="8202" max="8203" width="0" style="19" hidden="1" customWidth="1"/>
    <col min="8204" max="8204" width="19.28515625" style="19" customWidth="1"/>
    <col min="8205" max="8448" width="9.140625" style="19"/>
    <col min="8449" max="8449" width="17.42578125" style="19" customWidth="1"/>
    <col min="8450" max="8450" width="15" style="19" customWidth="1"/>
    <col min="8451" max="8451" width="17.140625" style="19" customWidth="1"/>
    <col min="8452" max="8452" width="16.42578125" style="19" customWidth="1"/>
    <col min="8453" max="8453" width="20.42578125" style="19" customWidth="1"/>
    <col min="8454" max="8454" width="15.85546875" style="19" customWidth="1"/>
    <col min="8455" max="8455" width="17.28515625" style="19" customWidth="1"/>
    <col min="8456" max="8456" width="19.28515625" style="19" customWidth="1"/>
    <col min="8457" max="8457" width="18.5703125" style="19" customWidth="1"/>
    <col min="8458" max="8459" width="0" style="19" hidden="1" customWidth="1"/>
    <col min="8460" max="8460" width="19.28515625" style="19" customWidth="1"/>
    <col min="8461" max="8704" width="9.140625" style="19"/>
    <col min="8705" max="8705" width="17.42578125" style="19" customWidth="1"/>
    <col min="8706" max="8706" width="15" style="19" customWidth="1"/>
    <col min="8707" max="8707" width="17.140625" style="19" customWidth="1"/>
    <col min="8708" max="8708" width="16.42578125" style="19" customWidth="1"/>
    <col min="8709" max="8709" width="20.42578125" style="19" customWidth="1"/>
    <col min="8710" max="8710" width="15.85546875" style="19" customWidth="1"/>
    <col min="8711" max="8711" width="17.28515625" style="19" customWidth="1"/>
    <col min="8712" max="8712" width="19.28515625" style="19" customWidth="1"/>
    <col min="8713" max="8713" width="18.5703125" style="19" customWidth="1"/>
    <col min="8714" max="8715" width="0" style="19" hidden="1" customWidth="1"/>
    <col min="8716" max="8716" width="19.28515625" style="19" customWidth="1"/>
    <col min="8717" max="8960" width="9.140625" style="19"/>
    <col min="8961" max="8961" width="17.42578125" style="19" customWidth="1"/>
    <col min="8962" max="8962" width="15" style="19" customWidth="1"/>
    <col min="8963" max="8963" width="17.140625" style="19" customWidth="1"/>
    <col min="8964" max="8964" width="16.42578125" style="19" customWidth="1"/>
    <col min="8965" max="8965" width="20.42578125" style="19" customWidth="1"/>
    <col min="8966" max="8966" width="15.85546875" style="19" customWidth="1"/>
    <col min="8967" max="8967" width="17.28515625" style="19" customWidth="1"/>
    <col min="8968" max="8968" width="19.28515625" style="19" customWidth="1"/>
    <col min="8969" max="8969" width="18.5703125" style="19" customWidth="1"/>
    <col min="8970" max="8971" width="0" style="19" hidden="1" customWidth="1"/>
    <col min="8972" max="8972" width="19.28515625" style="19" customWidth="1"/>
    <col min="8973" max="9216" width="9.140625" style="19"/>
    <col min="9217" max="9217" width="17.42578125" style="19" customWidth="1"/>
    <col min="9218" max="9218" width="15" style="19" customWidth="1"/>
    <col min="9219" max="9219" width="17.140625" style="19" customWidth="1"/>
    <col min="9220" max="9220" width="16.42578125" style="19" customWidth="1"/>
    <col min="9221" max="9221" width="20.42578125" style="19" customWidth="1"/>
    <col min="9222" max="9222" width="15.85546875" style="19" customWidth="1"/>
    <col min="9223" max="9223" width="17.28515625" style="19" customWidth="1"/>
    <col min="9224" max="9224" width="19.28515625" style="19" customWidth="1"/>
    <col min="9225" max="9225" width="18.5703125" style="19" customWidth="1"/>
    <col min="9226" max="9227" width="0" style="19" hidden="1" customWidth="1"/>
    <col min="9228" max="9228" width="19.28515625" style="19" customWidth="1"/>
    <col min="9229" max="9472" width="9.140625" style="19"/>
    <col min="9473" max="9473" width="17.42578125" style="19" customWidth="1"/>
    <col min="9474" max="9474" width="15" style="19" customWidth="1"/>
    <col min="9475" max="9475" width="17.140625" style="19" customWidth="1"/>
    <col min="9476" max="9476" width="16.42578125" style="19" customWidth="1"/>
    <col min="9477" max="9477" width="20.42578125" style="19" customWidth="1"/>
    <col min="9478" max="9478" width="15.85546875" style="19" customWidth="1"/>
    <col min="9479" max="9479" width="17.28515625" style="19" customWidth="1"/>
    <col min="9480" max="9480" width="19.28515625" style="19" customWidth="1"/>
    <col min="9481" max="9481" width="18.5703125" style="19" customWidth="1"/>
    <col min="9482" max="9483" width="0" style="19" hidden="1" customWidth="1"/>
    <col min="9484" max="9484" width="19.28515625" style="19" customWidth="1"/>
    <col min="9485" max="9728" width="9.140625" style="19"/>
    <col min="9729" max="9729" width="17.42578125" style="19" customWidth="1"/>
    <col min="9730" max="9730" width="15" style="19" customWidth="1"/>
    <col min="9731" max="9731" width="17.140625" style="19" customWidth="1"/>
    <col min="9732" max="9732" width="16.42578125" style="19" customWidth="1"/>
    <col min="9733" max="9733" width="20.42578125" style="19" customWidth="1"/>
    <col min="9734" max="9734" width="15.85546875" style="19" customWidth="1"/>
    <col min="9735" max="9735" width="17.28515625" style="19" customWidth="1"/>
    <col min="9736" max="9736" width="19.28515625" style="19" customWidth="1"/>
    <col min="9737" max="9737" width="18.5703125" style="19" customWidth="1"/>
    <col min="9738" max="9739" width="0" style="19" hidden="1" customWidth="1"/>
    <col min="9740" max="9740" width="19.28515625" style="19" customWidth="1"/>
    <col min="9741" max="9984" width="9.140625" style="19"/>
    <col min="9985" max="9985" width="17.42578125" style="19" customWidth="1"/>
    <col min="9986" max="9986" width="15" style="19" customWidth="1"/>
    <col min="9987" max="9987" width="17.140625" style="19" customWidth="1"/>
    <col min="9988" max="9988" width="16.42578125" style="19" customWidth="1"/>
    <col min="9989" max="9989" width="20.42578125" style="19" customWidth="1"/>
    <col min="9990" max="9990" width="15.85546875" style="19" customWidth="1"/>
    <col min="9991" max="9991" width="17.28515625" style="19" customWidth="1"/>
    <col min="9992" max="9992" width="19.28515625" style="19" customWidth="1"/>
    <col min="9993" max="9993" width="18.5703125" style="19" customWidth="1"/>
    <col min="9994" max="9995" width="0" style="19" hidden="1" customWidth="1"/>
    <col min="9996" max="9996" width="19.28515625" style="19" customWidth="1"/>
    <col min="9997" max="10240" width="9.140625" style="19"/>
    <col min="10241" max="10241" width="17.42578125" style="19" customWidth="1"/>
    <col min="10242" max="10242" width="15" style="19" customWidth="1"/>
    <col min="10243" max="10243" width="17.140625" style="19" customWidth="1"/>
    <col min="10244" max="10244" width="16.42578125" style="19" customWidth="1"/>
    <col min="10245" max="10245" width="20.42578125" style="19" customWidth="1"/>
    <col min="10246" max="10246" width="15.85546875" style="19" customWidth="1"/>
    <col min="10247" max="10247" width="17.28515625" style="19" customWidth="1"/>
    <col min="10248" max="10248" width="19.28515625" style="19" customWidth="1"/>
    <col min="10249" max="10249" width="18.5703125" style="19" customWidth="1"/>
    <col min="10250" max="10251" width="0" style="19" hidden="1" customWidth="1"/>
    <col min="10252" max="10252" width="19.28515625" style="19" customWidth="1"/>
    <col min="10253" max="10496" width="9.140625" style="19"/>
    <col min="10497" max="10497" width="17.42578125" style="19" customWidth="1"/>
    <col min="10498" max="10498" width="15" style="19" customWidth="1"/>
    <col min="10499" max="10499" width="17.140625" style="19" customWidth="1"/>
    <col min="10500" max="10500" width="16.42578125" style="19" customWidth="1"/>
    <col min="10501" max="10501" width="20.42578125" style="19" customWidth="1"/>
    <col min="10502" max="10502" width="15.85546875" style="19" customWidth="1"/>
    <col min="10503" max="10503" width="17.28515625" style="19" customWidth="1"/>
    <col min="10504" max="10504" width="19.28515625" style="19" customWidth="1"/>
    <col min="10505" max="10505" width="18.5703125" style="19" customWidth="1"/>
    <col min="10506" max="10507" width="0" style="19" hidden="1" customWidth="1"/>
    <col min="10508" max="10508" width="19.28515625" style="19" customWidth="1"/>
    <col min="10509" max="10752" width="9.140625" style="19"/>
    <col min="10753" max="10753" width="17.42578125" style="19" customWidth="1"/>
    <col min="10754" max="10754" width="15" style="19" customWidth="1"/>
    <col min="10755" max="10755" width="17.140625" style="19" customWidth="1"/>
    <col min="10756" max="10756" width="16.42578125" style="19" customWidth="1"/>
    <col min="10757" max="10757" width="20.42578125" style="19" customWidth="1"/>
    <col min="10758" max="10758" width="15.85546875" style="19" customWidth="1"/>
    <col min="10759" max="10759" width="17.28515625" style="19" customWidth="1"/>
    <col min="10760" max="10760" width="19.28515625" style="19" customWidth="1"/>
    <col min="10761" max="10761" width="18.5703125" style="19" customWidth="1"/>
    <col min="10762" max="10763" width="0" style="19" hidden="1" customWidth="1"/>
    <col min="10764" max="10764" width="19.28515625" style="19" customWidth="1"/>
    <col min="10765" max="11008" width="9.140625" style="19"/>
    <col min="11009" max="11009" width="17.42578125" style="19" customWidth="1"/>
    <col min="11010" max="11010" width="15" style="19" customWidth="1"/>
    <col min="11011" max="11011" width="17.140625" style="19" customWidth="1"/>
    <col min="11012" max="11012" width="16.42578125" style="19" customWidth="1"/>
    <col min="11013" max="11013" width="20.42578125" style="19" customWidth="1"/>
    <col min="11014" max="11014" width="15.85546875" style="19" customWidth="1"/>
    <col min="11015" max="11015" width="17.28515625" style="19" customWidth="1"/>
    <col min="11016" max="11016" width="19.28515625" style="19" customWidth="1"/>
    <col min="11017" max="11017" width="18.5703125" style="19" customWidth="1"/>
    <col min="11018" max="11019" width="0" style="19" hidden="1" customWidth="1"/>
    <col min="11020" max="11020" width="19.28515625" style="19" customWidth="1"/>
    <col min="11021" max="11264" width="9.140625" style="19"/>
    <col min="11265" max="11265" width="17.42578125" style="19" customWidth="1"/>
    <col min="11266" max="11266" width="15" style="19" customWidth="1"/>
    <col min="11267" max="11267" width="17.140625" style="19" customWidth="1"/>
    <col min="11268" max="11268" width="16.42578125" style="19" customWidth="1"/>
    <col min="11269" max="11269" width="20.42578125" style="19" customWidth="1"/>
    <col min="11270" max="11270" width="15.85546875" style="19" customWidth="1"/>
    <col min="11271" max="11271" width="17.28515625" style="19" customWidth="1"/>
    <col min="11272" max="11272" width="19.28515625" style="19" customWidth="1"/>
    <col min="11273" max="11273" width="18.5703125" style="19" customWidth="1"/>
    <col min="11274" max="11275" width="0" style="19" hidden="1" customWidth="1"/>
    <col min="11276" max="11276" width="19.28515625" style="19" customWidth="1"/>
    <col min="11277" max="11520" width="9.140625" style="19"/>
    <col min="11521" max="11521" width="17.42578125" style="19" customWidth="1"/>
    <col min="11522" max="11522" width="15" style="19" customWidth="1"/>
    <col min="11523" max="11523" width="17.140625" style="19" customWidth="1"/>
    <col min="11524" max="11524" width="16.42578125" style="19" customWidth="1"/>
    <col min="11525" max="11525" width="20.42578125" style="19" customWidth="1"/>
    <col min="11526" max="11526" width="15.85546875" style="19" customWidth="1"/>
    <col min="11527" max="11527" width="17.28515625" style="19" customWidth="1"/>
    <col min="11528" max="11528" width="19.28515625" style="19" customWidth="1"/>
    <col min="11529" max="11529" width="18.5703125" style="19" customWidth="1"/>
    <col min="11530" max="11531" width="0" style="19" hidden="1" customWidth="1"/>
    <col min="11532" max="11532" width="19.28515625" style="19" customWidth="1"/>
    <col min="11533" max="11776" width="9.140625" style="19"/>
    <col min="11777" max="11777" width="17.42578125" style="19" customWidth="1"/>
    <col min="11778" max="11778" width="15" style="19" customWidth="1"/>
    <col min="11779" max="11779" width="17.140625" style="19" customWidth="1"/>
    <col min="11780" max="11780" width="16.42578125" style="19" customWidth="1"/>
    <col min="11781" max="11781" width="20.42578125" style="19" customWidth="1"/>
    <col min="11782" max="11782" width="15.85546875" style="19" customWidth="1"/>
    <col min="11783" max="11783" width="17.28515625" style="19" customWidth="1"/>
    <col min="11784" max="11784" width="19.28515625" style="19" customWidth="1"/>
    <col min="11785" max="11785" width="18.5703125" style="19" customWidth="1"/>
    <col min="11786" max="11787" width="0" style="19" hidden="1" customWidth="1"/>
    <col min="11788" max="11788" width="19.28515625" style="19" customWidth="1"/>
    <col min="11789" max="12032" width="9.140625" style="19"/>
    <col min="12033" max="12033" width="17.42578125" style="19" customWidth="1"/>
    <col min="12034" max="12034" width="15" style="19" customWidth="1"/>
    <col min="12035" max="12035" width="17.140625" style="19" customWidth="1"/>
    <col min="12036" max="12036" width="16.42578125" style="19" customWidth="1"/>
    <col min="12037" max="12037" width="20.42578125" style="19" customWidth="1"/>
    <col min="12038" max="12038" width="15.85546875" style="19" customWidth="1"/>
    <col min="12039" max="12039" width="17.28515625" style="19" customWidth="1"/>
    <col min="12040" max="12040" width="19.28515625" style="19" customWidth="1"/>
    <col min="12041" max="12041" width="18.5703125" style="19" customWidth="1"/>
    <col min="12042" max="12043" width="0" style="19" hidden="1" customWidth="1"/>
    <col min="12044" max="12044" width="19.28515625" style="19" customWidth="1"/>
    <col min="12045" max="12288" width="9.140625" style="19"/>
    <col min="12289" max="12289" width="17.42578125" style="19" customWidth="1"/>
    <col min="12290" max="12290" width="15" style="19" customWidth="1"/>
    <col min="12291" max="12291" width="17.140625" style="19" customWidth="1"/>
    <col min="12292" max="12292" width="16.42578125" style="19" customWidth="1"/>
    <col min="12293" max="12293" width="20.42578125" style="19" customWidth="1"/>
    <col min="12294" max="12294" width="15.85546875" style="19" customWidth="1"/>
    <col min="12295" max="12295" width="17.28515625" style="19" customWidth="1"/>
    <col min="12296" max="12296" width="19.28515625" style="19" customWidth="1"/>
    <col min="12297" max="12297" width="18.5703125" style="19" customWidth="1"/>
    <col min="12298" max="12299" width="0" style="19" hidden="1" customWidth="1"/>
    <col min="12300" max="12300" width="19.28515625" style="19" customWidth="1"/>
    <col min="12301" max="12544" width="9.140625" style="19"/>
    <col min="12545" max="12545" width="17.42578125" style="19" customWidth="1"/>
    <col min="12546" max="12546" width="15" style="19" customWidth="1"/>
    <col min="12547" max="12547" width="17.140625" style="19" customWidth="1"/>
    <col min="12548" max="12548" width="16.42578125" style="19" customWidth="1"/>
    <col min="12549" max="12549" width="20.42578125" style="19" customWidth="1"/>
    <col min="12550" max="12550" width="15.85546875" style="19" customWidth="1"/>
    <col min="12551" max="12551" width="17.28515625" style="19" customWidth="1"/>
    <col min="12552" max="12552" width="19.28515625" style="19" customWidth="1"/>
    <col min="12553" max="12553" width="18.5703125" style="19" customWidth="1"/>
    <col min="12554" max="12555" width="0" style="19" hidden="1" customWidth="1"/>
    <col min="12556" max="12556" width="19.28515625" style="19" customWidth="1"/>
    <col min="12557" max="12800" width="9.140625" style="19"/>
    <col min="12801" max="12801" width="17.42578125" style="19" customWidth="1"/>
    <col min="12802" max="12802" width="15" style="19" customWidth="1"/>
    <col min="12803" max="12803" width="17.140625" style="19" customWidth="1"/>
    <col min="12804" max="12804" width="16.42578125" style="19" customWidth="1"/>
    <col min="12805" max="12805" width="20.42578125" style="19" customWidth="1"/>
    <col min="12806" max="12806" width="15.85546875" style="19" customWidth="1"/>
    <col min="12807" max="12807" width="17.28515625" style="19" customWidth="1"/>
    <col min="12808" max="12808" width="19.28515625" style="19" customWidth="1"/>
    <col min="12809" max="12809" width="18.5703125" style="19" customWidth="1"/>
    <col min="12810" max="12811" width="0" style="19" hidden="1" customWidth="1"/>
    <col min="12812" max="12812" width="19.28515625" style="19" customWidth="1"/>
    <col min="12813" max="13056" width="9.140625" style="19"/>
    <col min="13057" max="13057" width="17.42578125" style="19" customWidth="1"/>
    <col min="13058" max="13058" width="15" style="19" customWidth="1"/>
    <col min="13059" max="13059" width="17.140625" style="19" customWidth="1"/>
    <col min="13060" max="13060" width="16.42578125" style="19" customWidth="1"/>
    <col min="13061" max="13061" width="20.42578125" style="19" customWidth="1"/>
    <col min="13062" max="13062" width="15.85546875" style="19" customWidth="1"/>
    <col min="13063" max="13063" width="17.28515625" style="19" customWidth="1"/>
    <col min="13064" max="13064" width="19.28515625" style="19" customWidth="1"/>
    <col min="13065" max="13065" width="18.5703125" style="19" customWidth="1"/>
    <col min="13066" max="13067" width="0" style="19" hidden="1" customWidth="1"/>
    <col min="13068" max="13068" width="19.28515625" style="19" customWidth="1"/>
    <col min="13069" max="13312" width="9.140625" style="19"/>
    <col min="13313" max="13313" width="17.42578125" style="19" customWidth="1"/>
    <col min="13314" max="13314" width="15" style="19" customWidth="1"/>
    <col min="13315" max="13315" width="17.140625" style="19" customWidth="1"/>
    <col min="13316" max="13316" width="16.42578125" style="19" customWidth="1"/>
    <col min="13317" max="13317" width="20.42578125" style="19" customWidth="1"/>
    <col min="13318" max="13318" width="15.85546875" style="19" customWidth="1"/>
    <col min="13319" max="13319" width="17.28515625" style="19" customWidth="1"/>
    <col min="13320" max="13320" width="19.28515625" style="19" customWidth="1"/>
    <col min="13321" max="13321" width="18.5703125" style="19" customWidth="1"/>
    <col min="13322" max="13323" width="0" style="19" hidden="1" customWidth="1"/>
    <col min="13324" max="13324" width="19.28515625" style="19" customWidth="1"/>
    <col min="13325" max="13568" width="9.140625" style="19"/>
    <col min="13569" max="13569" width="17.42578125" style="19" customWidth="1"/>
    <col min="13570" max="13570" width="15" style="19" customWidth="1"/>
    <col min="13571" max="13571" width="17.140625" style="19" customWidth="1"/>
    <col min="13572" max="13572" width="16.42578125" style="19" customWidth="1"/>
    <col min="13573" max="13573" width="20.42578125" style="19" customWidth="1"/>
    <col min="13574" max="13574" width="15.85546875" style="19" customWidth="1"/>
    <col min="13575" max="13575" width="17.28515625" style="19" customWidth="1"/>
    <col min="13576" max="13576" width="19.28515625" style="19" customWidth="1"/>
    <col min="13577" max="13577" width="18.5703125" style="19" customWidth="1"/>
    <col min="13578" max="13579" width="0" style="19" hidden="1" customWidth="1"/>
    <col min="13580" max="13580" width="19.28515625" style="19" customWidth="1"/>
    <col min="13581" max="13824" width="9.140625" style="19"/>
    <col min="13825" max="13825" width="17.42578125" style="19" customWidth="1"/>
    <col min="13826" max="13826" width="15" style="19" customWidth="1"/>
    <col min="13827" max="13827" width="17.140625" style="19" customWidth="1"/>
    <col min="13828" max="13828" width="16.42578125" style="19" customWidth="1"/>
    <col min="13829" max="13829" width="20.42578125" style="19" customWidth="1"/>
    <col min="13830" max="13830" width="15.85546875" style="19" customWidth="1"/>
    <col min="13831" max="13831" width="17.28515625" style="19" customWidth="1"/>
    <col min="13832" max="13832" width="19.28515625" style="19" customWidth="1"/>
    <col min="13833" max="13833" width="18.5703125" style="19" customWidth="1"/>
    <col min="13834" max="13835" width="0" style="19" hidden="1" customWidth="1"/>
    <col min="13836" max="13836" width="19.28515625" style="19" customWidth="1"/>
    <col min="13837" max="14080" width="9.140625" style="19"/>
    <col min="14081" max="14081" width="17.42578125" style="19" customWidth="1"/>
    <col min="14082" max="14082" width="15" style="19" customWidth="1"/>
    <col min="14083" max="14083" width="17.140625" style="19" customWidth="1"/>
    <col min="14084" max="14084" width="16.42578125" style="19" customWidth="1"/>
    <col min="14085" max="14085" width="20.42578125" style="19" customWidth="1"/>
    <col min="14086" max="14086" width="15.85546875" style="19" customWidth="1"/>
    <col min="14087" max="14087" width="17.28515625" style="19" customWidth="1"/>
    <col min="14088" max="14088" width="19.28515625" style="19" customWidth="1"/>
    <col min="14089" max="14089" width="18.5703125" style="19" customWidth="1"/>
    <col min="14090" max="14091" width="0" style="19" hidden="1" customWidth="1"/>
    <col min="14092" max="14092" width="19.28515625" style="19" customWidth="1"/>
    <col min="14093" max="14336" width="9.140625" style="19"/>
    <col min="14337" max="14337" width="17.42578125" style="19" customWidth="1"/>
    <col min="14338" max="14338" width="15" style="19" customWidth="1"/>
    <col min="14339" max="14339" width="17.140625" style="19" customWidth="1"/>
    <col min="14340" max="14340" width="16.42578125" style="19" customWidth="1"/>
    <col min="14341" max="14341" width="20.42578125" style="19" customWidth="1"/>
    <col min="14342" max="14342" width="15.85546875" style="19" customWidth="1"/>
    <col min="14343" max="14343" width="17.28515625" style="19" customWidth="1"/>
    <col min="14344" max="14344" width="19.28515625" style="19" customWidth="1"/>
    <col min="14345" max="14345" width="18.5703125" style="19" customWidth="1"/>
    <col min="14346" max="14347" width="0" style="19" hidden="1" customWidth="1"/>
    <col min="14348" max="14348" width="19.28515625" style="19" customWidth="1"/>
    <col min="14349" max="14592" width="9.140625" style="19"/>
    <col min="14593" max="14593" width="17.42578125" style="19" customWidth="1"/>
    <col min="14594" max="14594" width="15" style="19" customWidth="1"/>
    <col min="14595" max="14595" width="17.140625" style="19" customWidth="1"/>
    <col min="14596" max="14596" width="16.42578125" style="19" customWidth="1"/>
    <col min="14597" max="14597" width="20.42578125" style="19" customWidth="1"/>
    <col min="14598" max="14598" width="15.85546875" style="19" customWidth="1"/>
    <col min="14599" max="14599" width="17.28515625" style="19" customWidth="1"/>
    <col min="14600" max="14600" width="19.28515625" style="19" customWidth="1"/>
    <col min="14601" max="14601" width="18.5703125" style="19" customWidth="1"/>
    <col min="14602" max="14603" width="0" style="19" hidden="1" customWidth="1"/>
    <col min="14604" max="14604" width="19.28515625" style="19" customWidth="1"/>
    <col min="14605" max="14848" width="9.140625" style="19"/>
    <col min="14849" max="14849" width="17.42578125" style="19" customWidth="1"/>
    <col min="14850" max="14850" width="15" style="19" customWidth="1"/>
    <col min="14851" max="14851" width="17.140625" style="19" customWidth="1"/>
    <col min="14852" max="14852" width="16.42578125" style="19" customWidth="1"/>
    <col min="14853" max="14853" width="20.42578125" style="19" customWidth="1"/>
    <col min="14854" max="14854" width="15.85546875" style="19" customWidth="1"/>
    <col min="14855" max="14855" width="17.28515625" style="19" customWidth="1"/>
    <col min="14856" max="14856" width="19.28515625" style="19" customWidth="1"/>
    <col min="14857" max="14857" width="18.5703125" style="19" customWidth="1"/>
    <col min="14858" max="14859" width="0" style="19" hidden="1" customWidth="1"/>
    <col min="14860" max="14860" width="19.28515625" style="19" customWidth="1"/>
    <col min="14861" max="15104" width="9.140625" style="19"/>
    <col min="15105" max="15105" width="17.42578125" style="19" customWidth="1"/>
    <col min="15106" max="15106" width="15" style="19" customWidth="1"/>
    <col min="15107" max="15107" width="17.140625" style="19" customWidth="1"/>
    <col min="15108" max="15108" width="16.42578125" style="19" customWidth="1"/>
    <col min="15109" max="15109" width="20.42578125" style="19" customWidth="1"/>
    <col min="15110" max="15110" width="15.85546875" style="19" customWidth="1"/>
    <col min="15111" max="15111" width="17.28515625" style="19" customWidth="1"/>
    <col min="15112" max="15112" width="19.28515625" style="19" customWidth="1"/>
    <col min="15113" max="15113" width="18.5703125" style="19" customWidth="1"/>
    <col min="15114" max="15115" width="0" style="19" hidden="1" customWidth="1"/>
    <col min="15116" max="15116" width="19.28515625" style="19" customWidth="1"/>
    <col min="15117" max="15360" width="9.140625" style="19"/>
    <col min="15361" max="15361" width="17.42578125" style="19" customWidth="1"/>
    <col min="15362" max="15362" width="15" style="19" customWidth="1"/>
    <col min="15363" max="15363" width="17.140625" style="19" customWidth="1"/>
    <col min="15364" max="15364" width="16.42578125" style="19" customWidth="1"/>
    <col min="15365" max="15365" width="20.42578125" style="19" customWidth="1"/>
    <col min="15366" max="15366" width="15.85546875" style="19" customWidth="1"/>
    <col min="15367" max="15367" width="17.28515625" style="19" customWidth="1"/>
    <col min="15368" max="15368" width="19.28515625" style="19" customWidth="1"/>
    <col min="15369" max="15369" width="18.5703125" style="19" customWidth="1"/>
    <col min="15370" max="15371" width="0" style="19" hidden="1" customWidth="1"/>
    <col min="15372" max="15372" width="19.28515625" style="19" customWidth="1"/>
    <col min="15373" max="15616" width="9.140625" style="19"/>
    <col min="15617" max="15617" width="17.42578125" style="19" customWidth="1"/>
    <col min="15618" max="15618" width="15" style="19" customWidth="1"/>
    <col min="15619" max="15619" width="17.140625" style="19" customWidth="1"/>
    <col min="15620" max="15620" width="16.42578125" style="19" customWidth="1"/>
    <col min="15621" max="15621" width="20.42578125" style="19" customWidth="1"/>
    <col min="15622" max="15622" width="15.85546875" style="19" customWidth="1"/>
    <col min="15623" max="15623" width="17.28515625" style="19" customWidth="1"/>
    <col min="15624" max="15624" width="19.28515625" style="19" customWidth="1"/>
    <col min="15625" max="15625" width="18.5703125" style="19" customWidth="1"/>
    <col min="15626" max="15627" width="0" style="19" hidden="1" customWidth="1"/>
    <col min="15628" max="15628" width="19.28515625" style="19" customWidth="1"/>
    <col min="15629" max="15872" width="9.140625" style="19"/>
    <col min="15873" max="15873" width="17.42578125" style="19" customWidth="1"/>
    <col min="15874" max="15874" width="15" style="19" customWidth="1"/>
    <col min="15875" max="15875" width="17.140625" style="19" customWidth="1"/>
    <col min="15876" max="15876" width="16.42578125" style="19" customWidth="1"/>
    <col min="15877" max="15877" width="20.42578125" style="19" customWidth="1"/>
    <col min="15878" max="15878" width="15.85546875" style="19" customWidth="1"/>
    <col min="15879" max="15879" width="17.28515625" style="19" customWidth="1"/>
    <col min="15880" max="15880" width="19.28515625" style="19" customWidth="1"/>
    <col min="15881" max="15881" width="18.5703125" style="19" customWidth="1"/>
    <col min="15882" max="15883" width="0" style="19" hidden="1" customWidth="1"/>
    <col min="15884" max="15884" width="19.28515625" style="19" customWidth="1"/>
    <col min="15885" max="16128" width="9.140625" style="19"/>
    <col min="16129" max="16129" width="17.42578125" style="19" customWidth="1"/>
    <col min="16130" max="16130" width="15" style="19" customWidth="1"/>
    <col min="16131" max="16131" width="17.140625" style="19" customWidth="1"/>
    <col min="16132" max="16132" width="16.42578125" style="19" customWidth="1"/>
    <col min="16133" max="16133" width="20.42578125" style="19" customWidth="1"/>
    <col min="16134" max="16134" width="15.85546875" style="19" customWidth="1"/>
    <col min="16135" max="16135" width="17.28515625" style="19" customWidth="1"/>
    <col min="16136" max="16136" width="19.28515625" style="19" customWidth="1"/>
    <col min="16137" max="16137" width="18.5703125" style="19" customWidth="1"/>
    <col min="16138" max="16139" width="0" style="19" hidden="1" customWidth="1"/>
    <col min="16140" max="16140" width="19.28515625" style="19" customWidth="1"/>
    <col min="16141" max="16384" width="9.140625" style="19"/>
  </cols>
  <sheetData>
    <row r="1" spans="1:12" ht="15" customHeight="1" x14ac:dyDescent="0.2">
      <c r="A1" s="122" t="s">
        <v>8</v>
      </c>
      <c r="B1" s="124" t="s">
        <v>9</v>
      </c>
      <c r="C1" s="125"/>
      <c r="D1" s="126" t="s">
        <v>10</v>
      </c>
      <c r="E1" s="126"/>
      <c r="F1" s="126"/>
      <c r="G1" s="126"/>
      <c r="H1" s="126"/>
      <c r="I1" s="127" t="s">
        <v>11</v>
      </c>
      <c r="J1" s="116" t="s">
        <v>12</v>
      </c>
      <c r="K1" s="117"/>
      <c r="L1" s="118"/>
    </row>
    <row r="2" spans="1:12" ht="15" customHeight="1" thickBot="1" x14ac:dyDescent="0.25">
      <c r="A2" s="123"/>
      <c r="B2" s="20" t="s">
        <v>13</v>
      </c>
      <c r="C2" s="21" t="s">
        <v>14</v>
      </c>
      <c r="D2" s="22" t="s">
        <v>15</v>
      </c>
      <c r="E2" s="22" t="s">
        <v>32</v>
      </c>
      <c r="F2" s="22" t="s">
        <v>16</v>
      </c>
      <c r="G2" s="22" t="s">
        <v>17</v>
      </c>
      <c r="H2" s="22" t="s">
        <v>18</v>
      </c>
      <c r="I2" s="128"/>
      <c r="J2" s="50" t="s">
        <v>17</v>
      </c>
      <c r="K2" s="51" t="s">
        <v>19</v>
      </c>
      <c r="L2" s="23" t="s">
        <v>20</v>
      </c>
    </row>
    <row r="3" spans="1:12" s="32" customFormat="1" ht="15" customHeight="1" x14ac:dyDescent="0.25">
      <c r="A3" s="64" t="s">
        <v>33</v>
      </c>
      <c r="B3" s="24">
        <v>50000</v>
      </c>
      <c r="C3" s="25">
        <v>0</v>
      </c>
      <c r="D3" s="26">
        <v>3.9699999999999999E-2</v>
      </c>
      <c r="E3" s="25">
        <v>1640000</v>
      </c>
      <c r="F3" s="27"/>
      <c r="G3" s="28">
        <v>0.05</v>
      </c>
      <c r="H3" s="29">
        <v>2623022</v>
      </c>
      <c r="I3" s="30">
        <f>B3+C3+E3+H3</f>
        <v>4313022</v>
      </c>
      <c r="J3" s="52" t="s">
        <v>12</v>
      </c>
      <c r="K3" s="53" t="s">
        <v>12</v>
      </c>
      <c r="L3" s="31">
        <v>21</v>
      </c>
    </row>
    <row r="4" spans="1:12" s="32" customFormat="1" ht="15" customHeight="1" x14ac:dyDescent="0.25">
      <c r="A4" s="63" t="s">
        <v>34</v>
      </c>
      <c r="B4" s="72">
        <v>60000</v>
      </c>
      <c r="C4" s="73">
        <v>0</v>
      </c>
      <c r="D4" s="77">
        <v>2.75E-2</v>
      </c>
      <c r="E4" s="73">
        <v>1143652</v>
      </c>
      <c r="F4" s="62"/>
      <c r="G4" s="76">
        <v>4.4999999999999998E-2</v>
      </c>
      <c r="H4" s="69">
        <v>2869000</v>
      </c>
      <c r="I4" s="33">
        <f>B4+C4+E4+H4</f>
        <v>4072652</v>
      </c>
      <c r="J4" s="68">
        <v>0.05</v>
      </c>
      <c r="K4" s="79">
        <v>2737000</v>
      </c>
      <c r="L4" s="80">
        <v>21</v>
      </c>
    </row>
    <row r="5" spans="1:12" s="32" customFormat="1" ht="15" customHeight="1" x14ac:dyDescent="0.25">
      <c r="A5" s="81" t="s">
        <v>36</v>
      </c>
      <c r="B5" s="24">
        <v>72000</v>
      </c>
      <c r="C5" s="82">
        <v>0</v>
      </c>
      <c r="D5" s="26">
        <v>3.1699999999999999E-2</v>
      </c>
      <c r="E5" s="25">
        <v>1382400</v>
      </c>
      <c r="F5" s="27"/>
      <c r="G5" s="28">
        <v>4.3499999999999997E-2</v>
      </c>
      <c r="H5" s="29">
        <v>2872193</v>
      </c>
      <c r="I5" s="30">
        <f>B5+C5+E5+H5</f>
        <v>4326593</v>
      </c>
      <c r="J5" s="54">
        <v>4.8899999999999999E-2</v>
      </c>
      <c r="K5" s="53">
        <v>2868496</v>
      </c>
      <c r="L5" s="31">
        <v>21</v>
      </c>
    </row>
    <row r="6" spans="1:12" s="32" customFormat="1" ht="15" customHeight="1" x14ac:dyDescent="0.25">
      <c r="A6" s="64" t="s">
        <v>37</v>
      </c>
      <c r="B6" s="24">
        <v>72000</v>
      </c>
      <c r="C6" s="25">
        <v>0</v>
      </c>
      <c r="D6" s="26">
        <v>3.15E-2</v>
      </c>
      <c r="E6" s="25">
        <v>1382400</v>
      </c>
      <c r="F6" s="27"/>
      <c r="G6" s="28">
        <v>4.3499999999999997E-2</v>
      </c>
      <c r="H6" s="29">
        <v>2698595</v>
      </c>
      <c r="I6" s="30">
        <f>B6+C6+E6+H6</f>
        <v>4152995</v>
      </c>
      <c r="J6" s="54" t="s">
        <v>21</v>
      </c>
      <c r="K6" s="55" t="s">
        <v>21</v>
      </c>
      <c r="L6" s="31">
        <v>18</v>
      </c>
    </row>
    <row r="7" spans="1:12" s="32" customFormat="1" ht="15" customHeight="1" thickBo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 s="32" customFormat="1" ht="15" customHeight="1" thickBot="1" x14ac:dyDescent="0.25">
      <c r="B8" s="34"/>
      <c r="C8" s="34"/>
      <c r="D8" s="35" t="s">
        <v>22</v>
      </c>
      <c r="E8" s="67">
        <v>48000000</v>
      </c>
      <c r="F8" s="34"/>
      <c r="G8" s="34"/>
      <c r="H8" s="34"/>
      <c r="I8" s="34"/>
      <c r="J8" s="34"/>
      <c r="K8" s="34"/>
      <c r="L8" s="34"/>
    </row>
    <row r="9" spans="1:12" s="32" customFormat="1" ht="15" customHeight="1" thickBot="1" x14ac:dyDescent="0.25">
      <c r="A9" s="32" t="s">
        <v>23</v>
      </c>
      <c r="B9" s="36" t="s">
        <v>24</v>
      </c>
      <c r="C9" s="36"/>
      <c r="G9" s="37" t="s">
        <v>25</v>
      </c>
      <c r="H9" s="61">
        <v>4072652</v>
      </c>
    </row>
    <row r="10" spans="1:12" s="32" customFormat="1" ht="15" customHeight="1" thickBot="1" x14ac:dyDescent="0.25">
      <c r="B10" s="36"/>
      <c r="C10" s="36"/>
    </row>
    <row r="11" spans="1:12" s="32" customFormat="1" ht="21" thickBot="1" x14ac:dyDescent="0.25">
      <c r="A11" s="119" t="s">
        <v>26</v>
      </c>
      <c r="B11" s="120"/>
      <c r="C11" s="120"/>
      <c r="D11" s="120"/>
      <c r="E11" s="121"/>
    </row>
    <row r="12" spans="1:12" s="32" customFormat="1" ht="15" customHeight="1" thickBot="1" x14ac:dyDescent="0.25">
      <c r="A12" s="38" t="s">
        <v>27</v>
      </c>
      <c r="B12" s="39" t="s">
        <v>28</v>
      </c>
      <c r="C12" s="39" t="s">
        <v>29</v>
      </c>
      <c r="D12" s="40" t="s">
        <v>30</v>
      </c>
      <c r="E12" s="40" t="s">
        <v>31</v>
      </c>
      <c r="F12" s="41"/>
    </row>
    <row r="13" spans="1:12" s="32" customFormat="1" ht="15" customHeight="1" x14ac:dyDescent="0.25">
      <c r="A13" s="64" t="s">
        <v>33</v>
      </c>
      <c r="B13" s="42">
        <f>((1-(I3-H9)/H9)*30)</f>
        <v>28.229384685949107</v>
      </c>
      <c r="C13" s="43">
        <f>RANK(B13,$B$13:$B$16,0)</f>
        <v>3</v>
      </c>
      <c r="D13" s="44">
        <f>$H$9-I3</f>
        <v>-240370</v>
      </c>
      <c r="E13" s="45">
        <f>(-D13/$H$9)</f>
        <v>5.9020510468363117E-2</v>
      </c>
      <c r="F13" s="46"/>
    </row>
    <row r="14" spans="1:12" s="32" customFormat="1" ht="15" customHeight="1" x14ac:dyDescent="0.25">
      <c r="A14" s="64" t="s">
        <v>34</v>
      </c>
      <c r="B14" s="47">
        <f>((1-(I4-H9)/H9)*30)</f>
        <v>30</v>
      </c>
      <c r="C14" s="48">
        <f>RANK(B14,$B$13:$B$16,0)</f>
        <v>1</v>
      </c>
      <c r="D14" s="44">
        <f>$H$9-I4</f>
        <v>0</v>
      </c>
      <c r="E14" s="45">
        <f>(-D14/$H$9)</f>
        <v>0</v>
      </c>
      <c r="F14" s="46"/>
    </row>
    <row r="15" spans="1:12" s="32" customFormat="1" ht="15" customHeight="1" x14ac:dyDescent="0.25">
      <c r="A15" s="64" t="s">
        <v>36</v>
      </c>
      <c r="B15" s="47">
        <f>((1-(I5-H9)/H9)*30)</f>
        <v>28.12941788299123</v>
      </c>
      <c r="C15" s="48">
        <f>RANK(B15,$B$13:$B$16,0)</f>
        <v>4</v>
      </c>
      <c r="D15" s="44">
        <f>$H$9-I5</f>
        <v>-253941</v>
      </c>
      <c r="E15" s="45">
        <f>(-D15/$H$9)</f>
        <v>6.2352737233625659E-2</v>
      </c>
      <c r="F15" s="49" t="s">
        <v>12</v>
      </c>
    </row>
    <row r="16" spans="1:12" s="32" customFormat="1" ht="15" customHeight="1" x14ac:dyDescent="0.25">
      <c r="A16" s="64" t="s">
        <v>37</v>
      </c>
      <c r="B16" s="47">
        <f>((1-(I6-H9)/H9)*30)</f>
        <v>29.408176785053083</v>
      </c>
      <c r="C16" s="48">
        <f>RANK(B16,$B$13:$B$16,0)</f>
        <v>2</v>
      </c>
      <c r="D16" s="44">
        <f>$H$9-I6</f>
        <v>-80343</v>
      </c>
      <c r="E16" s="45">
        <f>(-D16/$H$9)</f>
        <v>1.9727440498230636E-2</v>
      </c>
      <c r="F16" s="46"/>
    </row>
    <row r="17" spans="1:2" s="32" customFormat="1" ht="15" customHeight="1" x14ac:dyDescent="0.2"/>
    <row r="23" spans="1:2" ht="15" customHeight="1" x14ac:dyDescent="0.25">
      <c r="A23" s="64" t="s">
        <v>33</v>
      </c>
      <c r="B23" s="85">
        <v>28.229384685949107</v>
      </c>
    </row>
    <row r="24" spans="1:2" ht="15" customHeight="1" x14ac:dyDescent="0.25">
      <c r="A24" s="64" t="s">
        <v>34</v>
      </c>
      <c r="B24" s="85">
        <v>30</v>
      </c>
    </row>
    <row r="25" spans="1:2" ht="15" customHeight="1" x14ac:dyDescent="0.25">
      <c r="A25" s="64" t="s">
        <v>36</v>
      </c>
      <c r="B25" s="85">
        <v>28.12941788299123</v>
      </c>
    </row>
    <row r="26" spans="1:2" ht="15" customHeight="1" x14ac:dyDescent="0.25">
      <c r="A26" s="64" t="s">
        <v>37</v>
      </c>
      <c r="B26" s="85">
        <v>29.408176785053083</v>
      </c>
    </row>
  </sheetData>
  <mergeCells count="6">
    <mergeCell ref="J1:L1"/>
    <mergeCell ref="A11:E11"/>
    <mergeCell ref="A1:A2"/>
    <mergeCell ref="B1:C1"/>
    <mergeCell ref="D1:H1"/>
    <mergeCell ref="I1:I2"/>
  </mergeCells>
  <pageMargins left="0.7" right="0.7" top="0.75" bottom="0.75" header="0.3" footer="0.3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11"/>
  <sheetViews>
    <sheetView workbookViewId="0">
      <selection activeCell="E16" sqref="E16"/>
    </sheetView>
  </sheetViews>
  <sheetFormatPr defaultRowHeight="15" x14ac:dyDescent="0.2"/>
  <cols>
    <col min="1" max="1" width="45.7109375" style="1" customWidth="1"/>
    <col min="2" max="8" width="7.85546875" style="1" customWidth="1"/>
    <col min="9" max="9" width="17.5703125" style="1" bestFit="1" customWidth="1"/>
    <col min="10" max="10" width="13.42578125" style="1" customWidth="1"/>
    <col min="11" max="16384" width="9.140625" style="1"/>
  </cols>
  <sheetData>
    <row r="1" spans="1:18" ht="15.75" x14ac:dyDescent="0.25">
      <c r="A1" s="114" t="s">
        <v>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8" ht="15.75" customHeight="1" thickBot="1" x14ac:dyDescent="0.25">
      <c r="I2" s="4"/>
      <c r="J2" s="4"/>
    </row>
    <row r="3" spans="1:18" s="2" customFormat="1" ht="130.5" customHeight="1" thickBot="1" x14ac:dyDescent="0.25">
      <c r="A3" s="6" t="s">
        <v>2</v>
      </c>
      <c r="B3" s="14" t="s">
        <v>45</v>
      </c>
      <c r="C3" s="14" t="s">
        <v>46</v>
      </c>
      <c r="D3" s="14" t="s">
        <v>47</v>
      </c>
      <c r="E3" s="14" t="s">
        <v>48</v>
      </c>
      <c r="F3" s="14" t="s">
        <v>49</v>
      </c>
      <c r="G3" s="14" t="s">
        <v>50</v>
      </c>
      <c r="H3" s="14" t="s">
        <v>51</v>
      </c>
      <c r="I3" s="5" t="s">
        <v>3</v>
      </c>
      <c r="J3" s="13" t="s">
        <v>1</v>
      </c>
    </row>
    <row r="4" spans="1:18" ht="15.75" x14ac:dyDescent="0.25">
      <c r="A4" s="64" t="s">
        <v>33</v>
      </c>
      <c r="B4" s="56">
        <f>SUM('1'!B4:'1'!G4)</f>
        <v>79.629384685949105</v>
      </c>
      <c r="C4" s="56">
        <f>SUM('2'!B4:'2'!G4)</f>
        <v>69.7293846859491</v>
      </c>
      <c r="D4" s="56">
        <f>SUM('3'!B4:'3'!G4)</f>
        <v>87.829384685949094</v>
      </c>
      <c r="E4" s="56">
        <f>SUM('4'!B4:'4'!G4)</f>
        <v>84.529384685949111</v>
      </c>
      <c r="F4" s="56">
        <f>SUM('5'!B4:'5'!G4)</f>
        <v>76.7293846859491</v>
      </c>
      <c r="G4" s="56">
        <f>SUM('6'!B4:'6'!G4)</f>
        <v>92.129384685949105</v>
      </c>
      <c r="H4" s="56">
        <f>SUM('7'!B4:'7'!G4)</f>
        <v>78.2293846859491</v>
      </c>
      <c r="I4" s="7">
        <f>AVERAGE(B4:H4)</f>
        <v>81.257956114520539</v>
      </c>
      <c r="J4" s="10">
        <f>RANK(I4,$I$4:$I$7,0)</f>
        <v>3</v>
      </c>
    </row>
    <row r="5" spans="1:18" ht="15.75" x14ac:dyDescent="0.25">
      <c r="A5" s="64" t="s">
        <v>34</v>
      </c>
      <c r="B5" s="56">
        <f>SUM('1'!B5:'1'!G5)</f>
        <v>78.8</v>
      </c>
      <c r="C5" s="56">
        <f>SUM('2'!B5:'2'!G5)</f>
        <v>70</v>
      </c>
      <c r="D5" s="56">
        <f>SUM('3'!B5:'3'!G5)</f>
        <v>86.3</v>
      </c>
      <c r="E5" s="56">
        <f>SUM('4'!B5:'4'!G5)</f>
        <v>79.2</v>
      </c>
      <c r="F5" s="56">
        <f>SUM('5'!B5:'5'!G5)</f>
        <v>80</v>
      </c>
      <c r="G5" s="56">
        <f>SUM('6'!B5:'6'!G5)</f>
        <v>88.600000000000009</v>
      </c>
      <c r="H5" s="56">
        <f>SUM('7'!B5:'7'!G5)</f>
        <v>78</v>
      </c>
      <c r="I5" s="12">
        <f>AVERAGE(B5:H5)</f>
        <v>80.128571428571448</v>
      </c>
      <c r="J5" s="71">
        <f>RANK(I5,$I$4:$I$7,0)</f>
        <v>4</v>
      </c>
    </row>
    <row r="6" spans="1:18" ht="15.75" x14ac:dyDescent="0.25">
      <c r="A6" s="64" t="s">
        <v>36</v>
      </c>
      <c r="B6" s="60">
        <f>SUM('1'!B6:'1'!G6)</f>
        <v>93.129417882991248</v>
      </c>
      <c r="C6" s="60">
        <f>SUM('2'!B6:'2'!G6)</f>
        <v>82.629417882991234</v>
      </c>
      <c r="D6" s="60">
        <f>SUM('3'!B6:'3'!G6)</f>
        <v>92.229417882991228</v>
      </c>
      <c r="E6" s="60">
        <f>SUM('4'!B6:'4'!G6)</f>
        <v>96.629417882991234</v>
      </c>
      <c r="F6" s="60">
        <f>SUM('5'!B6:'5'!G6)</f>
        <v>91.879417882991234</v>
      </c>
      <c r="G6" s="60">
        <f>SUM('6'!B6:'6'!G6)</f>
        <v>91.129417882991234</v>
      </c>
      <c r="H6" s="60">
        <f>SUM('7'!B6:'7'!G6)</f>
        <v>90.129417882991234</v>
      </c>
      <c r="I6" s="74">
        <f>AVERAGE(B6:H6)</f>
        <v>91.107989311562662</v>
      </c>
      <c r="J6" s="71">
        <f>RANK(I6,$I$4:$I$7,0)</f>
        <v>2</v>
      </c>
      <c r="K6" s="86"/>
    </row>
    <row r="7" spans="1:18" ht="15.75" x14ac:dyDescent="0.25">
      <c r="A7" s="64" t="s">
        <v>37</v>
      </c>
      <c r="B7" s="56">
        <f>SUM('1'!B7:'1'!G7)</f>
        <v>94.408176785053101</v>
      </c>
      <c r="C7" s="56">
        <f>SUM('2'!B7:'2'!G7)</f>
        <v>83.908176785053087</v>
      </c>
      <c r="D7" s="56">
        <f>SUM('3'!B7:'3'!G7)</f>
        <v>93.508176785053081</v>
      </c>
      <c r="E7" s="56">
        <f>SUM('4'!B7:'4'!G7)</f>
        <v>97.908176785053087</v>
      </c>
      <c r="F7" s="56">
        <f>SUM('5'!B7:'5'!G7)</f>
        <v>93.158176785053087</v>
      </c>
      <c r="G7" s="56">
        <f>SUM('6'!B7:'6'!G7)</f>
        <v>92.408176785053087</v>
      </c>
      <c r="H7" s="56">
        <f>SUM('7'!B7:'7'!G7)</f>
        <v>91.408176785053087</v>
      </c>
      <c r="I7" s="12">
        <f>AVERAGE(B7:H7)</f>
        <v>92.386748213624529</v>
      </c>
      <c r="J7" s="71">
        <f>RANK(I7,$I$4:$I$7,0)</f>
        <v>1</v>
      </c>
      <c r="K7" s="84"/>
      <c r="L7" s="129" t="s">
        <v>44</v>
      </c>
      <c r="M7" s="129"/>
      <c r="N7" s="129"/>
      <c r="O7" s="129"/>
      <c r="P7" s="129"/>
      <c r="Q7" s="129"/>
      <c r="R7" s="129"/>
    </row>
    <row r="8" spans="1:18" x14ac:dyDescent="0.2">
      <c r="L8" s="129"/>
      <c r="M8" s="129"/>
      <c r="N8" s="129"/>
      <c r="O8" s="129"/>
      <c r="P8" s="129"/>
      <c r="Q8" s="129"/>
      <c r="R8" s="129"/>
    </row>
    <row r="9" spans="1:18" ht="15.75" x14ac:dyDescent="0.25">
      <c r="A9" s="58" t="s">
        <v>80</v>
      </c>
      <c r="B9" s="57"/>
      <c r="C9" s="59"/>
      <c r="L9" s="129"/>
      <c r="M9" s="129"/>
      <c r="N9" s="129"/>
      <c r="O9" s="129"/>
      <c r="P9" s="129"/>
      <c r="Q9" s="129"/>
      <c r="R9" s="129"/>
    </row>
    <row r="11" spans="1:18" ht="15.75" x14ac:dyDescent="0.25">
      <c r="A11" s="58" t="s">
        <v>81</v>
      </c>
      <c r="B11" s="57"/>
      <c r="C11" s="59"/>
    </row>
  </sheetData>
  <mergeCells count="2">
    <mergeCell ref="A1:J1"/>
    <mergeCell ref="L7:R9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"/>
  <sheetViews>
    <sheetView workbookViewId="0">
      <selection activeCell="P16" sqref="P16"/>
    </sheetView>
  </sheetViews>
  <sheetFormatPr defaultRowHeight="12.75" x14ac:dyDescent="0.2"/>
  <cols>
    <col min="1" max="1" width="2" customWidth="1"/>
    <col min="2" max="2" width="27.5703125" bestFit="1" customWidth="1"/>
    <col min="3" max="3" width="12" customWidth="1"/>
    <col min="4" max="5" width="10.7109375" customWidth="1"/>
    <col min="6" max="6" width="12.140625" customWidth="1"/>
    <col min="7" max="8" width="10.42578125" customWidth="1"/>
    <col min="9" max="9" width="11.42578125" customWidth="1"/>
    <col min="10" max="11" width="9" customWidth="1"/>
    <col min="12" max="12" width="11.42578125" customWidth="1"/>
    <col min="13" max="14" width="10" customWidth="1"/>
    <col min="15" max="15" width="11.42578125" customWidth="1"/>
    <col min="16" max="17" width="10" customWidth="1"/>
    <col min="18" max="18" width="11.42578125" customWidth="1"/>
    <col min="19" max="20" width="10" customWidth="1"/>
  </cols>
  <sheetData>
    <row r="1" spans="2:22" ht="15.75" x14ac:dyDescent="0.25">
      <c r="B1" s="130" t="s">
        <v>52</v>
      </c>
      <c r="C1" s="130"/>
      <c r="D1" s="130"/>
      <c r="E1" s="90" t="str">
        <f>[1]Cover!A6</f>
        <v>RFQ730-16147 / RFP730-17001 CMAR Basketball Arena Enhancements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2:22" ht="15.75" customHeight="1" x14ac:dyDescent="0.25">
      <c r="C2" s="90"/>
      <c r="D2" s="90"/>
      <c r="E2" s="90"/>
      <c r="F2" s="90"/>
      <c r="G2" s="90"/>
    </row>
    <row r="3" spans="2:22" ht="15" customHeight="1" x14ac:dyDescent="0.2">
      <c r="B3" s="91" t="s">
        <v>53</v>
      </c>
      <c r="C3" s="131" t="s">
        <v>54</v>
      </c>
      <c r="D3" s="131"/>
      <c r="E3" s="131"/>
      <c r="F3" s="131"/>
    </row>
    <row r="4" spans="2:22" ht="15" customHeight="1" x14ac:dyDescent="0.2">
      <c r="F4" s="92"/>
    </row>
    <row r="5" spans="2:22" ht="16.5" thickBot="1" x14ac:dyDescent="0.3">
      <c r="B5" s="92"/>
      <c r="C5" s="132" t="s">
        <v>55</v>
      </c>
      <c r="D5" s="132"/>
      <c r="E5" s="132"/>
      <c r="F5" s="132" t="s">
        <v>56</v>
      </c>
      <c r="G5" s="132"/>
      <c r="H5" s="132"/>
      <c r="I5" s="132" t="s">
        <v>57</v>
      </c>
      <c r="J5" s="132"/>
      <c r="K5" s="132"/>
      <c r="L5" s="132" t="s">
        <v>58</v>
      </c>
      <c r="M5" s="132"/>
      <c r="N5" s="132"/>
      <c r="O5" s="132" t="s">
        <v>59</v>
      </c>
      <c r="P5" s="132"/>
      <c r="Q5" s="132"/>
      <c r="R5" s="132" t="s">
        <v>60</v>
      </c>
      <c r="S5" s="132"/>
      <c r="T5" s="132"/>
    </row>
    <row r="6" spans="2:22" ht="64.5" customHeight="1" x14ac:dyDescent="0.2">
      <c r="B6" s="93"/>
      <c r="C6" s="133" t="s">
        <v>61</v>
      </c>
      <c r="D6" s="134"/>
      <c r="E6" s="135"/>
      <c r="F6" s="133" t="s">
        <v>62</v>
      </c>
      <c r="G6" s="134"/>
      <c r="H6" s="135"/>
      <c r="I6" s="133" t="s">
        <v>63</v>
      </c>
      <c r="J6" s="134"/>
      <c r="K6" s="135"/>
      <c r="L6" s="133" t="s">
        <v>64</v>
      </c>
      <c r="M6" s="134"/>
      <c r="N6" s="135"/>
      <c r="O6" s="133" t="s">
        <v>65</v>
      </c>
      <c r="P6" s="134"/>
      <c r="Q6" s="135"/>
      <c r="R6" s="133" t="s">
        <v>66</v>
      </c>
      <c r="S6" s="134"/>
      <c r="T6" s="135"/>
      <c r="U6" s="94" t="s">
        <v>6</v>
      </c>
    </row>
    <row r="7" spans="2:22" x14ac:dyDescent="0.2">
      <c r="B7" s="95" t="s">
        <v>5</v>
      </c>
      <c r="C7" s="96" t="s">
        <v>67</v>
      </c>
      <c r="D7" s="97" t="s">
        <v>68</v>
      </c>
      <c r="E7" s="98" t="s">
        <v>69</v>
      </c>
      <c r="F7" s="99" t="s">
        <v>67</v>
      </c>
      <c r="G7" s="100" t="s">
        <v>68</v>
      </c>
      <c r="H7" s="101" t="s">
        <v>69</v>
      </c>
      <c r="I7" s="99" t="s">
        <v>67</v>
      </c>
      <c r="J7" s="100" t="s">
        <v>68</v>
      </c>
      <c r="K7" s="101" t="s">
        <v>69</v>
      </c>
      <c r="L7" s="96" t="s">
        <v>67</v>
      </c>
      <c r="M7" s="97" t="s">
        <v>68</v>
      </c>
      <c r="N7" s="98" t="s">
        <v>69</v>
      </c>
      <c r="O7" s="96" t="s">
        <v>67</v>
      </c>
      <c r="P7" s="97" t="s">
        <v>68</v>
      </c>
      <c r="Q7" s="98" t="s">
        <v>69</v>
      </c>
      <c r="R7" s="96" t="s">
        <v>67</v>
      </c>
      <c r="S7" s="97" t="s">
        <v>68</v>
      </c>
      <c r="T7" s="98" t="s">
        <v>69</v>
      </c>
      <c r="U7" s="102"/>
    </row>
    <row r="8" spans="2:22" x14ac:dyDescent="0.2">
      <c r="B8" s="103" t="str">
        <f>'[1]RFP Submittal'!A4</f>
        <v>Austin Commercial</v>
      </c>
      <c r="C8" s="104"/>
      <c r="D8" s="105">
        <v>5</v>
      </c>
      <c r="E8" s="106">
        <f>C8*D8</f>
        <v>0</v>
      </c>
      <c r="F8" s="107"/>
      <c r="G8" s="108">
        <v>6</v>
      </c>
      <c r="H8" s="109">
        <f>F8*G8</f>
        <v>0</v>
      </c>
      <c r="I8" s="107"/>
      <c r="J8" s="108">
        <v>1</v>
      </c>
      <c r="K8" s="109">
        <f>I8*J8</f>
        <v>0</v>
      </c>
      <c r="L8" s="104"/>
      <c r="M8" s="105">
        <v>1</v>
      </c>
      <c r="N8" s="106">
        <f>L8*M8</f>
        <v>0</v>
      </c>
      <c r="O8" s="104"/>
      <c r="P8" s="105">
        <v>6</v>
      </c>
      <c r="Q8" s="106">
        <f>O8*P8</f>
        <v>0</v>
      </c>
      <c r="R8" s="104"/>
      <c r="S8" s="105">
        <v>1</v>
      </c>
      <c r="T8" s="106">
        <f>R8*S8</f>
        <v>0</v>
      </c>
      <c r="U8" s="110">
        <f>N8+K8+H8+E8+Q8+T8</f>
        <v>0</v>
      </c>
    </row>
    <row r="9" spans="2:22" x14ac:dyDescent="0.2">
      <c r="B9" s="103" t="str">
        <f>'[1]RFP Submittal'!A5</f>
        <v>Manhattan</v>
      </c>
      <c r="C9" s="104"/>
      <c r="D9" s="105">
        <v>5</v>
      </c>
      <c r="E9" s="106">
        <f t="shared" ref="E9:E10" si="0">C9*D9</f>
        <v>0</v>
      </c>
      <c r="F9" s="107"/>
      <c r="G9" s="108">
        <v>6</v>
      </c>
      <c r="H9" s="109">
        <f t="shared" ref="H9:H10" si="1">F9*G9</f>
        <v>0</v>
      </c>
      <c r="I9" s="107"/>
      <c r="J9" s="108">
        <v>1</v>
      </c>
      <c r="K9" s="109">
        <f t="shared" ref="K9:K10" si="2">I9*J9</f>
        <v>0</v>
      </c>
      <c r="L9" s="104"/>
      <c r="M9" s="105">
        <v>1</v>
      </c>
      <c r="N9" s="106">
        <f t="shared" ref="N9:N10" si="3">L9*M9</f>
        <v>0</v>
      </c>
      <c r="O9" s="104"/>
      <c r="P9" s="105">
        <v>6</v>
      </c>
      <c r="Q9" s="106">
        <f t="shared" ref="Q9:Q10" si="4">O9*P9</f>
        <v>0</v>
      </c>
      <c r="R9" s="104"/>
      <c r="S9" s="105">
        <v>1</v>
      </c>
      <c r="T9" s="106">
        <f t="shared" ref="T9:T10" si="5">R9*S9</f>
        <v>0</v>
      </c>
      <c r="U9" s="110">
        <f t="shared" ref="U9:U10" si="6">N9+K9+H9+E9+Q9+T9</f>
        <v>0</v>
      </c>
    </row>
    <row r="10" spans="2:22" x14ac:dyDescent="0.2">
      <c r="B10" s="103" t="str">
        <f>'[1]RFP Submittal'!A6</f>
        <v>Turner</v>
      </c>
      <c r="C10" s="104"/>
      <c r="D10" s="105">
        <v>5</v>
      </c>
      <c r="E10" s="106">
        <f t="shared" si="0"/>
        <v>0</v>
      </c>
      <c r="F10" s="107"/>
      <c r="G10" s="108">
        <v>6</v>
      </c>
      <c r="H10" s="109">
        <f t="shared" si="1"/>
        <v>0</v>
      </c>
      <c r="I10" s="107"/>
      <c r="J10" s="108">
        <v>1</v>
      </c>
      <c r="K10" s="109">
        <f t="shared" si="2"/>
        <v>0</v>
      </c>
      <c r="L10" s="104"/>
      <c r="M10" s="105">
        <v>1</v>
      </c>
      <c r="N10" s="106">
        <f t="shared" si="3"/>
        <v>0</v>
      </c>
      <c r="O10" s="104"/>
      <c r="P10" s="105">
        <v>6</v>
      </c>
      <c r="Q10" s="106">
        <f t="shared" si="4"/>
        <v>0</v>
      </c>
      <c r="R10" s="104"/>
      <c r="S10" s="105">
        <v>1</v>
      </c>
      <c r="T10" s="106">
        <f t="shared" si="5"/>
        <v>0</v>
      </c>
      <c r="U10" s="110">
        <f t="shared" si="6"/>
        <v>0</v>
      </c>
    </row>
    <row r="11" spans="2:22" x14ac:dyDescent="0.2"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</row>
    <row r="12" spans="2:22" x14ac:dyDescent="0.2">
      <c r="B12" s="142" t="s">
        <v>70</v>
      </c>
      <c r="C12" s="142"/>
      <c r="D12" s="142"/>
      <c r="E12" s="142"/>
      <c r="F12" s="111"/>
      <c r="G12" s="111" t="s">
        <v>71</v>
      </c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</row>
    <row r="13" spans="2:22" x14ac:dyDescent="0.2">
      <c r="B13" s="142"/>
      <c r="C13" s="142"/>
      <c r="D13" s="142"/>
      <c r="E13" s="142"/>
      <c r="F13" s="111"/>
      <c r="G13" s="111" t="s">
        <v>72</v>
      </c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</row>
    <row r="14" spans="2:22" x14ac:dyDescent="0.2">
      <c r="B14" s="142"/>
      <c r="C14" s="142"/>
      <c r="D14" s="142"/>
      <c r="E14" s="142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</row>
    <row r="15" spans="2:22" ht="13.5" thickBot="1" x14ac:dyDescent="0.25">
      <c r="B15" s="143"/>
      <c r="C15" s="143"/>
      <c r="D15" s="143"/>
      <c r="E15" s="143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</row>
    <row r="16" spans="2:22" ht="13.5" thickTop="1" x14ac:dyDescent="0.2">
      <c r="B16" s="144" t="s">
        <v>73</v>
      </c>
      <c r="C16" s="145"/>
      <c r="D16" s="145"/>
      <c r="E16" s="146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</row>
    <row r="17" spans="2:21" x14ac:dyDescent="0.2">
      <c r="B17" s="147" t="s">
        <v>74</v>
      </c>
      <c r="C17" s="148"/>
      <c r="D17" s="148"/>
      <c r="E17" s="149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</row>
    <row r="18" spans="2:21" x14ac:dyDescent="0.2">
      <c r="B18" s="136" t="s">
        <v>75</v>
      </c>
      <c r="C18" s="137"/>
      <c r="D18" s="137"/>
      <c r="E18" s="138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</row>
    <row r="19" spans="2:21" x14ac:dyDescent="0.2">
      <c r="B19" s="136" t="s">
        <v>76</v>
      </c>
      <c r="C19" s="137"/>
      <c r="D19" s="137"/>
      <c r="E19" s="138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</row>
    <row r="20" spans="2:21" x14ac:dyDescent="0.2">
      <c r="B20" s="136" t="s">
        <v>77</v>
      </c>
      <c r="C20" s="137"/>
      <c r="D20" s="137"/>
      <c r="E20" s="138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</row>
    <row r="21" spans="2:21" x14ac:dyDescent="0.2">
      <c r="B21" s="136" t="s">
        <v>78</v>
      </c>
      <c r="C21" s="137"/>
      <c r="D21" s="137"/>
      <c r="E21" s="138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</row>
    <row r="22" spans="2:21" ht="13.5" thickBot="1" x14ac:dyDescent="0.25">
      <c r="B22" s="139" t="s">
        <v>79</v>
      </c>
      <c r="C22" s="140"/>
      <c r="D22" s="140"/>
      <c r="E22" s="14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</row>
    <row r="23" spans="2:21" ht="13.5" thickTop="1" x14ac:dyDescent="0.2"/>
  </sheetData>
  <mergeCells count="22">
    <mergeCell ref="B21:E21"/>
    <mergeCell ref="B22:E22"/>
    <mergeCell ref="B12:E15"/>
    <mergeCell ref="B16:E16"/>
    <mergeCell ref="B17:E17"/>
    <mergeCell ref="B18:E18"/>
    <mergeCell ref="B19:E19"/>
    <mergeCell ref="B20:E20"/>
    <mergeCell ref="O5:Q5"/>
    <mergeCell ref="R5:T5"/>
    <mergeCell ref="C6:E6"/>
    <mergeCell ref="F6:H6"/>
    <mergeCell ref="I6:K6"/>
    <mergeCell ref="L6:N6"/>
    <mergeCell ref="O6:Q6"/>
    <mergeCell ref="R6:T6"/>
    <mergeCell ref="L5:N5"/>
    <mergeCell ref="B1:D1"/>
    <mergeCell ref="C3:F3"/>
    <mergeCell ref="C5:E5"/>
    <mergeCell ref="F5:H5"/>
    <mergeCell ref="I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C18" sqref="C18"/>
    </sheetView>
  </sheetViews>
  <sheetFormatPr defaultRowHeight="15" x14ac:dyDescent="0.2"/>
  <cols>
    <col min="1" max="1" width="41.7109375" style="15" customWidth="1"/>
    <col min="2" max="4" width="22.42578125" style="15" bestFit="1" customWidth="1"/>
    <col min="5" max="5" width="18.85546875" style="15" bestFit="1" customWidth="1"/>
    <col min="6" max="6" width="18.85546875" style="87" bestFit="1" customWidth="1"/>
    <col min="7" max="7" width="19.28515625" style="15" bestFit="1" customWidth="1"/>
    <col min="8" max="8" width="17.5703125" style="15" bestFit="1" customWidth="1"/>
    <col min="9" max="256" width="9.140625" style="15"/>
    <col min="257" max="257" width="41.7109375" style="15" customWidth="1"/>
    <col min="258" max="263" width="9.140625" style="15"/>
    <col min="264" max="264" width="17.5703125" style="15" bestFit="1" customWidth="1"/>
    <col min="265" max="512" width="9.140625" style="15"/>
    <col min="513" max="513" width="41.7109375" style="15" customWidth="1"/>
    <col min="514" max="519" width="9.140625" style="15"/>
    <col min="520" max="520" width="17.5703125" style="15" bestFit="1" customWidth="1"/>
    <col min="521" max="768" width="9.140625" style="15"/>
    <col min="769" max="769" width="41.7109375" style="15" customWidth="1"/>
    <col min="770" max="775" width="9.140625" style="15"/>
    <col min="776" max="776" width="17.5703125" style="15" bestFit="1" customWidth="1"/>
    <col min="777" max="1024" width="9.140625" style="15"/>
    <col min="1025" max="1025" width="41.7109375" style="15" customWidth="1"/>
    <col min="1026" max="1031" width="9.140625" style="15"/>
    <col min="1032" max="1032" width="17.5703125" style="15" bestFit="1" customWidth="1"/>
    <col min="1033" max="1280" width="9.140625" style="15"/>
    <col min="1281" max="1281" width="41.7109375" style="15" customWidth="1"/>
    <col min="1282" max="1287" width="9.140625" style="15"/>
    <col min="1288" max="1288" width="17.5703125" style="15" bestFit="1" customWidth="1"/>
    <col min="1289" max="1536" width="9.140625" style="15"/>
    <col min="1537" max="1537" width="41.7109375" style="15" customWidth="1"/>
    <col min="1538" max="1543" width="9.140625" style="15"/>
    <col min="1544" max="1544" width="17.5703125" style="15" bestFit="1" customWidth="1"/>
    <col min="1545" max="1792" width="9.140625" style="15"/>
    <col min="1793" max="1793" width="41.7109375" style="15" customWidth="1"/>
    <col min="1794" max="1799" width="9.140625" style="15"/>
    <col min="1800" max="1800" width="17.5703125" style="15" bestFit="1" customWidth="1"/>
    <col min="1801" max="2048" width="9.140625" style="15"/>
    <col min="2049" max="2049" width="41.7109375" style="15" customWidth="1"/>
    <col min="2050" max="2055" width="9.140625" style="15"/>
    <col min="2056" max="2056" width="17.5703125" style="15" bestFit="1" customWidth="1"/>
    <col min="2057" max="2304" width="9.140625" style="15"/>
    <col min="2305" max="2305" width="41.7109375" style="15" customWidth="1"/>
    <col min="2306" max="2311" width="9.140625" style="15"/>
    <col min="2312" max="2312" width="17.5703125" style="15" bestFit="1" customWidth="1"/>
    <col min="2313" max="2560" width="9.140625" style="15"/>
    <col min="2561" max="2561" width="41.7109375" style="15" customWidth="1"/>
    <col min="2562" max="2567" width="9.140625" style="15"/>
    <col min="2568" max="2568" width="17.5703125" style="15" bestFit="1" customWidth="1"/>
    <col min="2569" max="2816" width="9.140625" style="15"/>
    <col min="2817" max="2817" width="41.7109375" style="15" customWidth="1"/>
    <col min="2818" max="2823" width="9.140625" style="15"/>
    <col min="2824" max="2824" width="17.5703125" style="15" bestFit="1" customWidth="1"/>
    <col min="2825" max="3072" width="9.140625" style="15"/>
    <col min="3073" max="3073" width="41.7109375" style="15" customWidth="1"/>
    <col min="3074" max="3079" width="9.140625" style="15"/>
    <col min="3080" max="3080" width="17.5703125" style="15" bestFit="1" customWidth="1"/>
    <col min="3081" max="3328" width="9.140625" style="15"/>
    <col min="3329" max="3329" width="41.7109375" style="15" customWidth="1"/>
    <col min="3330" max="3335" width="9.140625" style="15"/>
    <col min="3336" max="3336" width="17.5703125" style="15" bestFit="1" customWidth="1"/>
    <col min="3337" max="3584" width="9.140625" style="15"/>
    <col min="3585" max="3585" width="41.7109375" style="15" customWidth="1"/>
    <col min="3586" max="3591" width="9.140625" style="15"/>
    <col min="3592" max="3592" width="17.5703125" style="15" bestFit="1" customWidth="1"/>
    <col min="3593" max="3840" width="9.140625" style="15"/>
    <col min="3841" max="3841" width="41.7109375" style="15" customWidth="1"/>
    <col min="3842" max="3847" width="9.140625" style="15"/>
    <col min="3848" max="3848" width="17.5703125" style="15" bestFit="1" customWidth="1"/>
    <col min="3849" max="4096" width="9.140625" style="15"/>
    <col min="4097" max="4097" width="41.7109375" style="15" customWidth="1"/>
    <col min="4098" max="4103" width="9.140625" style="15"/>
    <col min="4104" max="4104" width="17.5703125" style="15" bestFit="1" customWidth="1"/>
    <col min="4105" max="4352" width="9.140625" style="15"/>
    <col min="4353" max="4353" width="41.7109375" style="15" customWidth="1"/>
    <col min="4354" max="4359" width="9.140625" style="15"/>
    <col min="4360" max="4360" width="17.5703125" style="15" bestFit="1" customWidth="1"/>
    <col min="4361" max="4608" width="9.140625" style="15"/>
    <col min="4609" max="4609" width="41.7109375" style="15" customWidth="1"/>
    <col min="4610" max="4615" width="9.140625" style="15"/>
    <col min="4616" max="4616" width="17.5703125" style="15" bestFit="1" customWidth="1"/>
    <col min="4617" max="4864" width="9.140625" style="15"/>
    <col min="4865" max="4865" width="41.7109375" style="15" customWidth="1"/>
    <col min="4866" max="4871" width="9.140625" style="15"/>
    <col min="4872" max="4872" width="17.5703125" style="15" bestFit="1" customWidth="1"/>
    <col min="4873" max="5120" width="9.140625" style="15"/>
    <col min="5121" max="5121" width="41.7109375" style="15" customWidth="1"/>
    <col min="5122" max="5127" width="9.140625" style="15"/>
    <col min="5128" max="5128" width="17.5703125" style="15" bestFit="1" customWidth="1"/>
    <col min="5129" max="5376" width="9.140625" style="15"/>
    <col min="5377" max="5377" width="41.7109375" style="15" customWidth="1"/>
    <col min="5378" max="5383" width="9.140625" style="15"/>
    <col min="5384" max="5384" width="17.5703125" style="15" bestFit="1" customWidth="1"/>
    <col min="5385" max="5632" width="9.140625" style="15"/>
    <col min="5633" max="5633" width="41.7109375" style="15" customWidth="1"/>
    <col min="5634" max="5639" width="9.140625" style="15"/>
    <col min="5640" max="5640" width="17.5703125" style="15" bestFit="1" customWidth="1"/>
    <col min="5641" max="5888" width="9.140625" style="15"/>
    <col min="5889" max="5889" width="41.7109375" style="15" customWidth="1"/>
    <col min="5890" max="5895" width="9.140625" style="15"/>
    <col min="5896" max="5896" width="17.5703125" style="15" bestFit="1" customWidth="1"/>
    <col min="5897" max="6144" width="9.140625" style="15"/>
    <col min="6145" max="6145" width="41.7109375" style="15" customWidth="1"/>
    <col min="6146" max="6151" width="9.140625" style="15"/>
    <col min="6152" max="6152" width="17.5703125" style="15" bestFit="1" customWidth="1"/>
    <col min="6153" max="6400" width="9.140625" style="15"/>
    <col min="6401" max="6401" width="41.7109375" style="15" customWidth="1"/>
    <col min="6402" max="6407" width="9.140625" style="15"/>
    <col min="6408" max="6408" width="17.5703125" style="15" bestFit="1" customWidth="1"/>
    <col min="6409" max="6656" width="9.140625" style="15"/>
    <col min="6657" max="6657" width="41.7109375" style="15" customWidth="1"/>
    <col min="6658" max="6663" width="9.140625" style="15"/>
    <col min="6664" max="6664" width="17.5703125" style="15" bestFit="1" customWidth="1"/>
    <col min="6665" max="6912" width="9.140625" style="15"/>
    <col min="6913" max="6913" width="41.7109375" style="15" customWidth="1"/>
    <col min="6914" max="6919" width="9.140625" style="15"/>
    <col min="6920" max="6920" width="17.5703125" style="15" bestFit="1" customWidth="1"/>
    <col min="6921" max="7168" width="9.140625" style="15"/>
    <col min="7169" max="7169" width="41.7109375" style="15" customWidth="1"/>
    <col min="7170" max="7175" width="9.140625" style="15"/>
    <col min="7176" max="7176" width="17.5703125" style="15" bestFit="1" customWidth="1"/>
    <col min="7177" max="7424" width="9.140625" style="15"/>
    <col min="7425" max="7425" width="41.7109375" style="15" customWidth="1"/>
    <col min="7426" max="7431" width="9.140625" style="15"/>
    <col min="7432" max="7432" width="17.5703125" style="15" bestFit="1" customWidth="1"/>
    <col min="7433" max="7680" width="9.140625" style="15"/>
    <col min="7681" max="7681" width="41.7109375" style="15" customWidth="1"/>
    <col min="7682" max="7687" width="9.140625" style="15"/>
    <col min="7688" max="7688" width="17.5703125" style="15" bestFit="1" customWidth="1"/>
    <col min="7689" max="7936" width="9.140625" style="15"/>
    <col min="7937" max="7937" width="41.7109375" style="15" customWidth="1"/>
    <col min="7938" max="7943" width="9.140625" style="15"/>
    <col min="7944" max="7944" width="17.5703125" style="15" bestFit="1" customWidth="1"/>
    <col min="7945" max="8192" width="9.140625" style="15"/>
    <col min="8193" max="8193" width="41.7109375" style="15" customWidth="1"/>
    <col min="8194" max="8199" width="9.140625" style="15"/>
    <col min="8200" max="8200" width="17.5703125" style="15" bestFit="1" customWidth="1"/>
    <col min="8201" max="8448" width="9.140625" style="15"/>
    <col min="8449" max="8449" width="41.7109375" style="15" customWidth="1"/>
    <col min="8450" max="8455" width="9.140625" style="15"/>
    <col min="8456" max="8456" width="17.5703125" style="15" bestFit="1" customWidth="1"/>
    <col min="8457" max="8704" width="9.140625" style="15"/>
    <col min="8705" max="8705" width="41.7109375" style="15" customWidth="1"/>
    <col min="8706" max="8711" width="9.140625" style="15"/>
    <col min="8712" max="8712" width="17.5703125" style="15" bestFit="1" customWidth="1"/>
    <col min="8713" max="8960" width="9.140625" style="15"/>
    <col min="8961" max="8961" width="41.7109375" style="15" customWidth="1"/>
    <col min="8962" max="8967" width="9.140625" style="15"/>
    <col min="8968" max="8968" width="17.5703125" style="15" bestFit="1" customWidth="1"/>
    <col min="8969" max="9216" width="9.140625" style="15"/>
    <col min="9217" max="9217" width="41.7109375" style="15" customWidth="1"/>
    <col min="9218" max="9223" width="9.140625" style="15"/>
    <col min="9224" max="9224" width="17.5703125" style="15" bestFit="1" customWidth="1"/>
    <col min="9225" max="9472" width="9.140625" style="15"/>
    <col min="9473" max="9473" width="41.7109375" style="15" customWidth="1"/>
    <col min="9474" max="9479" width="9.140625" style="15"/>
    <col min="9480" max="9480" width="17.5703125" style="15" bestFit="1" customWidth="1"/>
    <col min="9481" max="9728" width="9.140625" style="15"/>
    <col min="9729" max="9729" width="41.7109375" style="15" customWidth="1"/>
    <col min="9730" max="9735" width="9.140625" style="15"/>
    <col min="9736" max="9736" width="17.5703125" style="15" bestFit="1" customWidth="1"/>
    <col min="9737" max="9984" width="9.140625" style="15"/>
    <col min="9985" max="9985" width="41.7109375" style="15" customWidth="1"/>
    <col min="9986" max="9991" width="9.140625" style="15"/>
    <col min="9992" max="9992" width="17.5703125" style="15" bestFit="1" customWidth="1"/>
    <col min="9993" max="10240" width="9.140625" style="15"/>
    <col min="10241" max="10241" width="41.7109375" style="15" customWidth="1"/>
    <col min="10242" max="10247" width="9.140625" style="15"/>
    <col min="10248" max="10248" width="17.5703125" style="15" bestFit="1" customWidth="1"/>
    <col min="10249" max="10496" width="9.140625" style="15"/>
    <col min="10497" max="10497" width="41.7109375" style="15" customWidth="1"/>
    <col min="10498" max="10503" width="9.140625" style="15"/>
    <col min="10504" max="10504" width="17.5703125" style="15" bestFit="1" customWidth="1"/>
    <col min="10505" max="10752" width="9.140625" style="15"/>
    <col min="10753" max="10753" width="41.7109375" style="15" customWidth="1"/>
    <col min="10754" max="10759" width="9.140625" style="15"/>
    <col min="10760" max="10760" width="17.5703125" style="15" bestFit="1" customWidth="1"/>
    <col min="10761" max="11008" width="9.140625" style="15"/>
    <col min="11009" max="11009" width="41.7109375" style="15" customWidth="1"/>
    <col min="11010" max="11015" width="9.140625" style="15"/>
    <col min="11016" max="11016" width="17.5703125" style="15" bestFit="1" customWidth="1"/>
    <col min="11017" max="11264" width="9.140625" style="15"/>
    <col min="11265" max="11265" width="41.7109375" style="15" customWidth="1"/>
    <col min="11266" max="11271" width="9.140625" style="15"/>
    <col min="11272" max="11272" width="17.5703125" style="15" bestFit="1" customWidth="1"/>
    <col min="11273" max="11520" width="9.140625" style="15"/>
    <col min="11521" max="11521" width="41.7109375" style="15" customWidth="1"/>
    <col min="11522" max="11527" width="9.140625" style="15"/>
    <col min="11528" max="11528" width="17.5703125" style="15" bestFit="1" customWidth="1"/>
    <col min="11529" max="11776" width="9.140625" style="15"/>
    <col min="11777" max="11777" width="41.7109375" style="15" customWidth="1"/>
    <col min="11778" max="11783" width="9.140625" style="15"/>
    <col min="11784" max="11784" width="17.5703125" style="15" bestFit="1" customWidth="1"/>
    <col min="11785" max="12032" width="9.140625" style="15"/>
    <col min="12033" max="12033" width="41.7109375" style="15" customWidth="1"/>
    <col min="12034" max="12039" width="9.140625" style="15"/>
    <col min="12040" max="12040" width="17.5703125" style="15" bestFit="1" customWidth="1"/>
    <col min="12041" max="12288" width="9.140625" style="15"/>
    <col min="12289" max="12289" width="41.7109375" style="15" customWidth="1"/>
    <col min="12290" max="12295" width="9.140625" style="15"/>
    <col min="12296" max="12296" width="17.5703125" style="15" bestFit="1" customWidth="1"/>
    <col min="12297" max="12544" width="9.140625" style="15"/>
    <col min="12545" max="12545" width="41.7109375" style="15" customWidth="1"/>
    <col min="12546" max="12551" width="9.140625" style="15"/>
    <col min="12552" max="12552" width="17.5703125" style="15" bestFit="1" customWidth="1"/>
    <col min="12553" max="12800" width="9.140625" style="15"/>
    <col min="12801" max="12801" width="41.7109375" style="15" customWidth="1"/>
    <col min="12802" max="12807" width="9.140625" style="15"/>
    <col min="12808" max="12808" width="17.5703125" style="15" bestFit="1" customWidth="1"/>
    <col min="12809" max="13056" width="9.140625" style="15"/>
    <col min="13057" max="13057" width="41.7109375" style="15" customWidth="1"/>
    <col min="13058" max="13063" width="9.140625" style="15"/>
    <col min="13064" max="13064" width="17.5703125" style="15" bestFit="1" customWidth="1"/>
    <col min="13065" max="13312" width="9.140625" style="15"/>
    <col min="13313" max="13313" width="41.7109375" style="15" customWidth="1"/>
    <col min="13314" max="13319" width="9.140625" style="15"/>
    <col min="13320" max="13320" width="17.5703125" style="15" bestFit="1" customWidth="1"/>
    <col min="13321" max="13568" width="9.140625" style="15"/>
    <col min="13569" max="13569" width="41.7109375" style="15" customWidth="1"/>
    <col min="13570" max="13575" width="9.140625" style="15"/>
    <col min="13576" max="13576" width="17.5703125" style="15" bestFit="1" customWidth="1"/>
    <col min="13577" max="13824" width="9.140625" style="15"/>
    <col min="13825" max="13825" width="41.7109375" style="15" customWidth="1"/>
    <col min="13826" max="13831" width="9.140625" style="15"/>
    <col min="13832" max="13832" width="17.5703125" style="15" bestFit="1" customWidth="1"/>
    <col min="13833" max="14080" width="9.140625" style="15"/>
    <col min="14081" max="14081" width="41.7109375" style="15" customWidth="1"/>
    <col min="14082" max="14087" width="9.140625" style="15"/>
    <col min="14088" max="14088" width="17.5703125" style="15" bestFit="1" customWidth="1"/>
    <col min="14089" max="14336" width="9.140625" style="15"/>
    <col min="14337" max="14337" width="41.7109375" style="15" customWidth="1"/>
    <col min="14338" max="14343" width="9.140625" style="15"/>
    <col min="14344" max="14344" width="17.5703125" style="15" bestFit="1" customWidth="1"/>
    <col min="14345" max="14592" width="9.140625" style="15"/>
    <col min="14593" max="14593" width="41.7109375" style="15" customWidth="1"/>
    <col min="14594" max="14599" width="9.140625" style="15"/>
    <col min="14600" max="14600" width="17.5703125" style="15" bestFit="1" customWidth="1"/>
    <col min="14601" max="14848" width="9.140625" style="15"/>
    <col min="14849" max="14849" width="41.7109375" style="15" customWidth="1"/>
    <col min="14850" max="14855" width="9.140625" style="15"/>
    <col min="14856" max="14856" width="17.5703125" style="15" bestFit="1" customWidth="1"/>
    <col min="14857" max="15104" width="9.140625" style="15"/>
    <col min="15105" max="15105" width="41.7109375" style="15" customWidth="1"/>
    <col min="15106" max="15111" width="9.140625" style="15"/>
    <col min="15112" max="15112" width="17.5703125" style="15" bestFit="1" customWidth="1"/>
    <col min="15113" max="15360" width="9.140625" style="15"/>
    <col min="15361" max="15361" width="41.7109375" style="15" customWidth="1"/>
    <col min="15362" max="15367" width="9.140625" style="15"/>
    <col min="15368" max="15368" width="17.5703125" style="15" bestFit="1" customWidth="1"/>
    <col min="15369" max="15616" width="9.140625" style="15"/>
    <col min="15617" max="15617" width="41.7109375" style="15" customWidth="1"/>
    <col min="15618" max="15623" width="9.140625" style="15"/>
    <col min="15624" max="15624" width="17.5703125" style="15" bestFit="1" customWidth="1"/>
    <col min="15625" max="15872" width="9.140625" style="15"/>
    <col min="15873" max="15873" width="41.7109375" style="15" customWidth="1"/>
    <col min="15874" max="15879" width="9.140625" style="15"/>
    <col min="15880" max="15880" width="17.5703125" style="15" bestFit="1" customWidth="1"/>
    <col min="15881" max="16128" width="9.140625" style="15"/>
    <col min="16129" max="16129" width="41.7109375" style="15" customWidth="1"/>
    <col min="16130" max="16135" width="9.140625" style="15"/>
    <col min="16136" max="16136" width="17.5703125" style="15" bestFit="1" customWidth="1"/>
    <col min="16137" max="16384" width="9.140625" style="15"/>
  </cols>
  <sheetData>
    <row r="1" spans="1:13" ht="15.75" x14ac:dyDescent="0.25">
      <c r="A1" s="112" t="s">
        <v>0</v>
      </c>
      <c r="B1" s="113"/>
      <c r="C1" s="113"/>
      <c r="D1" s="113"/>
      <c r="E1" s="113"/>
      <c r="F1" s="113"/>
      <c r="G1" s="113"/>
      <c r="H1" s="113"/>
    </row>
    <row r="2" spans="1:13" x14ac:dyDescent="0.2">
      <c r="H2" s="78"/>
    </row>
    <row r="3" spans="1:13" s="17" customFormat="1" ht="15.75" x14ac:dyDescent="0.25">
      <c r="A3" s="64" t="s">
        <v>5</v>
      </c>
      <c r="B3" s="64" t="s">
        <v>38</v>
      </c>
      <c r="C3" s="64" t="s">
        <v>39</v>
      </c>
      <c r="D3" s="64" t="s">
        <v>40</v>
      </c>
      <c r="E3" s="64" t="s">
        <v>41</v>
      </c>
      <c r="F3" s="88" t="s">
        <v>42</v>
      </c>
      <c r="G3" s="64" t="s">
        <v>43</v>
      </c>
      <c r="H3" s="70" t="s">
        <v>6</v>
      </c>
    </row>
    <row r="4" spans="1:13" s="17" customFormat="1" ht="15.75" x14ac:dyDescent="0.25">
      <c r="A4" s="64" t="s">
        <v>33</v>
      </c>
      <c r="B4" s="75">
        <v>18</v>
      </c>
      <c r="C4" s="75">
        <v>22.200000000000003</v>
      </c>
      <c r="D4" s="75">
        <v>3.9</v>
      </c>
      <c r="E4" s="75">
        <v>3.8</v>
      </c>
      <c r="F4" s="89">
        <v>28.229384685949107</v>
      </c>
      <c r="G4" s="75">
        <v>3.5</v>
      </c>
      <c r="H4" s="65">
        <f>SUM(B4:G4)</f>
        <v>79.629384685949105</v>
      </c>
      <c r="I4" s="83">
        <f>H4-F4</f>
        <v>51.4</v>
      </c>
    </row>
    <row r="5" spans="1:13" ht="15.75" x14ac:dyDescent="0.25">
      <c r="A5" s="64" t="s">
        <v>34</v>
      </c>
      <c r="B5" s="75">
        <v>17.5</v>
      </c>
      <c r="C5" s="75">
        <v>21</v>
      </c>
      <c r="D5" s="75">
        <v>3.4</v>
      </c>
      <c r="E5" s="75">
        <v>3.4</v>
      </c>
      <c r="F5" s="89">
        <v>30</v>
      </c>
      <c r="G5" s="75">
        <v>3.5</v>
      </c>
      <c r="H5" s="65">
        <f t="shared" ref="H5:H7" si="0">SUM(B5:G5)</f>
        <v>78.8</v>
      </c>
      <c r="I5" s="83">
        <f t="shared" ref="I5:I7" si="1">H5-F5</f>
        <v>48.8</v>
      </c>
    </row>
    <row r="6" spans="1:13" ht="15.75" x14ac:dyDescent="0.25">
      <c r="A6" s="64" t="s">
        <v>36</v>
      </c>
      <c r="B6" s="75">
        <v>24</v>
      </c>
      <c r="C6" s="75">
        <v>28.200000000000003</v>
      </c>
      <c r="D6" s="75">
        <v>4.7</v>
      </c>
      <c r="E6" s="75">
        <v>4.7</v>
      </c>
      <c r="F6" s="89">
        <v>28.12941788299123</v>
      </c>
      <c r="G6" s="75">
        <v>3.4</v>
      </c>
      <c r="H6" s="65">
        <f t="shared" si="0"/>
        <v>93.129417882991248</v>
      </c>
      <c r="I6" s="83">
        <f t="shared" si="1"/>
        <v>65.000000000000014</v>
      </c>
    </row>
    <row r="7" spans="1:13" ht="15.75" x14ac:dyDescent="0.25">
      <c r="A7" s="64" t="s">
        <v>37</v>
      </c>
      <c r="B7" s="75">
        <f>B6</f>
        <v>24</v>
      </c>
      <c r="C7" s="75">
        <f t="shared" ref="C7:G7" si="2">C6</f>
        <v>28.200000000000003</v>
      </c>
      <c r="D7" s="75">
        <f t="shared" si="2"/>
        <v>4.7</v>
      </c>
      <c r="E7" s="75">
        <f t="shared" si="2"/>
        <v>4.7</v>
      </c>
      <c r="F7" s="89">
        <v>29.408176785053083</v>
      </c>
      <c r="G7" s="75">
        <f t="shared" si="2"/>
        <v>3.4</v>
      </c>
      <c r="H7" s="65">
        <f t="shared" si="0"/>
        <v>94.408176785053101</v>
      </c>
      <c r="I7" s="83">
        <f t="shared" si="1"/>
        <v>65.000000000000014</v>
      </c>
      <c r="J7" s="18"/>
      <c r="K7" s="18"/>
      <c r="L7" s="18"/>
      <c r="M7" s="18"/>
    </row>
  </sheetData>
  <mergeCells count="1">
    <mergeCell ref="A1:H1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A38" sqref="A38"/>
    </sheetView>
  </sheetViews>
  <sheetFormatPr defaultRowHeight="15" x14ac:dyDescent="0.2"/>
  <cols>
    <col min="1" max="1" width="41.7109375" style="15" customWidth="1"/>
    <col min="2" max="4" width="22.42578125" style="15" bestFit="1" customWidth="1"/>
    <col min="5" max="5" width="18.85546875" style="15" bestFit="1" customWidth="1"/>
    <col min="6" max="6" width="18.85546875" style="87" bestFit="1" customWidth="1"/>
    <col min="7" max="7" width="19.28515625" style="15" bestFit="1" customWidth="1"/>
    <col min="8" max="8" width="17.5703125" style="15" bestFit="1" customWidth="1"/>
    <col min="9" max="256" width="9.140625" style="15"/>
    <col min="257" max="257" width="41.7109375" style="15" customWidth="1"/>
    <col min="258" max="263" width="9.140625" style="15"/>
    <col min="264" max="264" width="17.5703125" style="15" bestFit="1" customWidth="1"/>
    <col min="265" max="512" width="9.140625" style="15"/>
    <col min="513" max="513" width="41.7109375" style="15" customWidth="1"/>
    <col min="514" max="519" width="9.140625" style="15"/>
    <col min="520" max="520" width="17.5703125" style="15" bestFit="1" customWidth="1"/>
    <col min="521" max="768" width="9.140625" style="15"/>
    <col min="769" max="769" width="41.7109375" style="15" customWidth="1"/>
    <col min="770" max="775" width="9.140625" style="15"/>
    <col min="776" max="776" width="17.5703125" style="15" bestFit="1" customWidth="1"/>
    <col min="777" max="1024" width="9.140625" style="15"/>
    <col min="1025" max="1025" width="41.7109375" style="15" customWidth="1"/>
    <col min="1026" max="1031" width="9.140625" style="15"/>
    <col min="1032" max="1032" width="17.5703125" style="15" bestFit="1" customWidth="1"/>
    <col min="1033" max="1280" width="9.140625" style="15"/>
    <col min="1281" max="1281" width="41.7109375" style="15" customWidth="1"/>
    <col min="1282" max="1287" width="9.140625" style="15"/>
    <col min="1288" max="1288" width="17.5703125" style="15" bestFit="1" customWidth="1"/>
    <col min="1289" max="1536" width="9.140625" style="15"/>
    <col min="1537" max="1537" width="41.7109375" style="15" customWidth="1"/>
    <col min="1538" max="1543" width="9.140625" style="15"/>
    <col min="1544" max="1544" width="17.5703125" style="15" bestFit="1" customWidth="1"/>
    <col min="1545" max="1792" width="9.140625" style="15"/>
    <col min="1793" max="1793" width="41.7109375" style="15" customWidth="1"/>
    <col min="1794" max="1799" width="9.140625" style="15"/>
    <col min="1800" max="1800" width="17.5703125" style="15" bestFit="1" customWidth="1"/>
    <col min="1801" max="2048" width="9.140625" style="15"/>
    <col min="2049" max="2049" width="41.7109375" style="15" customWidth="1"/>
    <col min="2050" max="2055" width="9.140625" style="15"/>
    <col min="2056" max="2056" width="17.5703125" style="15" bestFit="1" customWidth="1"/>
    <col min="2057" max="2304" width="9.140625" style="15"/>
    <col min="2305" max="2305" width="41.7109375" style="15" customWidth="1"/>
    <col min="2306" max="2311" width="9.140625" style="15"/>
    <col min="2312" max="2312" width="17.5703125" style="15" bestFit="1" customWidth="1"/>
    <col min="2313" max="2560" width="9.140625" style="15"/>
    <col min="2561" max="2561" width="41.7109375" style="15" customWidth="1"/>
    <col min="2562" max="2567" width="9.140625" style="15"/>
    <col min="2568" max="2568" width="17.5703125" style="15" bestFit="1" customWidth="1"/>
    <col min="2569" max="2816" width="9.140625" style="15"/>
    <col min="2817" max="2817" width="41.7109375" style="15" customWidth="1"/>
    <col min="2818" max="2823" width="9.140625" style="15"/>
    <col min="2824" max="2824" width="17.5703125" style="15" bestFit="1" customWidth="1"/>
    <col min="2825" max="3072" width="9.140625" style="15"/>
    <col min="3073" max="3073" width="41.7109375" style="15" customWidth="1"/>
    <col min="3074" max="3079" width="9.140625" style="15"/>
    <col min="3080" max="3080" width="17.5703125" style="15" bestFit="1" customWidth="1"/>
    <col min="3081" max="3328" width="9.140625" style="15"/>
    <col min="3329" max="3329" width="41.7109375" style="15" customWidth="1"/>
    <col min="3330" max="3335" width="9.140625" style="15"/>
    <col min="3336" max="3336" width="17.5703125" style="15" bestFit="1" customWidth="1"/>
    <col min="3337" max="3584" width="9.140625" style="15"/>
    <col min="3585" max="3585" width="41.7109375" style="15" customWidth="1"/>
    <col min="3586" max="3591" width="9.140625" style="15"/>
    <col min="3592" max="3592" width="17.5703125" style="15" bestFit="1" customWidth="1"/>
    <col min="3593" max="3840" width="9.140625" style="15"/>
    <col min="3841" max="3841" width="41.7109375" style="15" customWidth="1"/>
    <col min="3842" max="3847" width="9.140625" style="15"/>
    <col min="3848" max="3848" width="17.5703125" style="15" bestFit="1" customWidth="1"/>
    <col min="3849" max="4096" width="9.140625" style="15"/>
    <col min="4097" max="4097" width="41.7109375" style="15" customWidth="1"/>
    <col min="4098" max="4103" width="9.140625" style="15"/>
    <col min="4104" max="4104" width="17.5703125" style="15" bestFit="1" customWidth="1"/>
    <col min="4105" max="4352" width="9.140625" style="15"/>
    <col min="4353" max="4353" width="41.7109375" style="15" customWidth="1"/>
    <col min="4354" max="4359" width="9.140625" style="15"/>
    <col min="4360" max="4360" width="17.5703125" style="15" bestFit="1" customWidth="1"/>
    <col min="4361" max="4608" width="9.140625" style="15"/>
    <col min="4609" max="4609" width="41.7109375" style="15" customWidth="1"/>
    <col min="4610" max="4615" width="9.140625" style="15"/>
    <col min="4616" max="4616" width="17.5703125" style="15" bestFit="1" customWidth="1"/>
    <col min="4617" max="4864" width="9.140625" style="15"/>
    <col min="4865" max="4865" width="41.7109375" style="15" customWidth="1"/>
    <col min="4866" max="4871" width="9.140625" style="15"/>
    <col min="4872" max="4872" width="17.5703125" style="15" bestFit="1" customWidth="1"/>
    <col min="4873" max="5120" width="9.140625" style="15"/>
    <col min="5121" max="5121" width="41.7109375" style="15" customWidth="1"/>
    <col min="5122" max="5127" width="9.140625" style="15"/>
    <col min="5128" max="5128" width="17.5703125" style="15" bestFit="1" customWidth="1"/>
    <col min="5129" max="5376" width="9.140625" style="15"/>
    <col min="5377" max="5377" width="41.7109375" style="15" customWidth="1"/>
    <col min="5378" max="5383" width="9.140625" style="15"/>
    <col min="5384" max="5384" width="17.5703125" style="15" bestFit="1" customWidth="1"/>
    <col min="5385" max="5632" width="9.140625" style="15"/>
    <col min="5633" max="5633" width="41.7109375" style="15" customWidth="1"/>
    <col min="5634" max="5639" width="9.140625" style="15"/>
    <col min="5640" max="5640" width="17.5703125" style="15" bestFit="1" customWidth="1"/>
    <col min="5641" max="5888" width="9.140625" style="15"/>
    <col min="5889" max="5889" width="41.7109375" style="15" customWidth="1"/>
    <col min="5890" max="5895" width="9.140625" style="15"/>
    <col min="5896" max="5896" width="17.5703125" style="15" bestFit="1" customWidth="1"/>
    <col min="5897" max="6144" width="9.140625" style="15"/>
    <col min="6145" max="6145" width="41.7109375" style="15" customWidth="1"/>
    <col min="6146" max="6151" width="9.140625" style="15"/>
    <col min="6152" max="6152" width="17.5703125" style="15" bestFit="1" customWidth="1"/>
    <col min="6153" max="6400" width="9.140625" style="15"/>
    <col min="6401" max="6401" width="41.7109375" style="15" customWidth="1"/>
    <col min="6402" max="6407" width="9.140625" style="15"/>
    <col min="6408" max="6408" width="17.5703125" style="15" bestFit="1" customWidth="1"/>
    <col min="6409" max="6656" width="9.140625" style="15"/>
    <col min="6657" max="6657" width="41.7109375" style="15" customWidth="1"/>
    <col min="6658" max="6663" width="9.140625" style="15"/>
    <col min="6664" max="6664" width="17.5703125" style="15" bestFit="1" customWidth="1"/>
    <col min="6665" max="6912" width="9.140625" style="15"/>
    <col min="6913" max="6913" width="41.7109375" style="15" customWidth="1"/>
    <col min="6914" max="6919" width="9.140625" style="15"/>
    <col min="6920" max="6920" width="17.5703125" style="15" bestFit="1" customWidth="1"/>
    <col min="6921" max="7168" width="9.140625" style="15"/>
    <col min="7169" max="7169" width="41.7109375" style="15" customWidth="1"/>
    <col min="7170" max="7175" width="9.140625" style="15"/>
    <col min="7176" max="7176" width="17.5703125" style="15" bestFit="1" customWidth="1"/>
    <col min="7177" max="7424" width="9.140625" style="15"/>
    <col min="7425" max="7425" width="41.7109375" style="15" customWidth="1"/>
    <col min="7426" max="7431" width="9.140625" style="15"/>
    <col min="7432" max="7432" width="17.5703125" style="15" bestFit="1" customWidth="1"/>
    <col min="7433" max="7680" width="9.140625" style="15"/>
    <col min="7681" max="7681" width="41.7109375" style="15" customWidth="1"/>
    <col min="7682" max="7687" width="9.140625" style="15"/>
    <col min="7688" max="7688" width="17.5703125" style="15" bestFit="1" customWidth="1"/>
    <col min="7689" max="7936" width="9.140625" style="15"/>
    <col min="7937" max="7937" width="41.7109375" style="15" customWidth="1"/>
    <col min="7938" max="7943" width="9.140625" style="15"/>
    <col min="7944" max="7944" width="17.5703125" style="15" bestFit="1" customWidth="1"/>
    <col min="7945" max="8192" width="9.140625" style="15"/>
    <col min="8193" max="8193" width="41.7109375" style="15" customWidth="1"/>
    <col min="8194" max="8199" width="9.140625" style="15"/>
    <col min="8200" max="8200" width="17.5703125" style="15" bestFit="1" customWidth="1"/>
    <col min="8201" max="8448" width="9.140625" style="15"/>
    <col min="8449" max="8449" width="41.7109375" style="15" customWidth="1"/>
    <col min="8450" max="8455" width="9.140625" style="15"/>
    <col min="8456" max="8456" width="17.5703125" style="15" bestFit="1" customWidth="1"/>
    <col min="8457" max="8704" width="9.140625" style="15"/>
    <col min="8705" max="8705" width="41.7109375" style="15" customWidth="1"/>
    <col min="8706" max="8711" width="9.140625" style="15"/>
    <col min="8712" max="8712" width="17.5703125" style="15" bestFit="1" customWidth="1"/>
    <col min="8713" max="8960" width="9.140625" style="15"/>
    <col min="8961" max="8961" width="41.7109375" style="15" customWidth="1"/>
    <col min="8962" max="8967" width="9.140625" style="15"/>
    <col min="8968" max="8968" width="17.5703125" style="15" bestFit="1" customWidth="1"/>
    <col min="8969" max="9216" width="9.140625" style="15"/>
    <col min="9217" max="9217" width="41.7109375" style="15" customWidth="1"/>
    <col min="9218" max="9223" width="9.140625" style="15"/>
    <col min="9224" max="9224" width="17.5703125" style="15" bestFit="1" customWidth="1"/>
    <col min="9225" max="9472" width="9.140625" style="15"/>
    <col min="9473" max="9473" width="41.7109375" style="15" customWidth="1"/>
    <col min="9474" max="9479" width="9.140625" style="15"/>
    <col min="9480" max="9480" width="17.5703125" style="15" bestFit="1" customWidth="1"/>
    <col min="9481" max="9728" width="9.140625" style="15"/>
    <col min="9729" max="9729" width="41.7109375" style="15" customWidth="1"/>
    <col min="9730" max="9735" width="9.140625" style="15"/>
    <col min="9736" max="9736" width="17.5703125" style="15" bestFit="1" customWidth="1"/>
    <col min="9737" max="9984" width="9.140625" style="15"/>
    <col min="9985" max="9985" width="41.7109375" style="15" customWidth="1"/>
    <col min="9986" max="9991" width="9.140625" style="15"/>
    <col min="9992" max="9992" width="17.5703125" style="15" bestFit="1" customWidth="1"/>
    <col min="9993" max="10240" width="9.140625" style="15"/>
    <col min="10241" max="10241" width="41.7109375" style="15" customWidth="1"/>
    <col min="10242" max="10247" width="9.140625" style="15"/>
    <col min="10248" max="10248" width="17.5703125" style="15" bestFit="1" customWidth="1"/>
    <col min="10249" max="10496" width="9.140625" style="15"/>
    <col min="10497" max="10497" width="41.7109375" style="15" customWidth="1"/>
    <col min="10498" max="10503" width="9.140625" style="15"/>
    <col min="10504" max="10504" width="17.5703125" style="15" bestFit="1" customWidth="1"/>
    <col min="10505" max="10752" width="9.140625" style="15"/>
    <col min="10753" max="10753" width="41.7109375" style="15" customWidth="1"/>
    <col min="10754" max="10759" width="9.140625" style="15"/>
    <col min="10760" max="10760" width="17.5703125" style="15" bestFit="1" customWidth="1"/>
    <col min="10761" max="11008" width="9.140625" style="15"/>
    <col min="11009" max="11009" width="41.7109375" style="15" customWidth="1"/>
    <col min="11010" max="11015" width="9.140625" style="15"/>
    <col min="11016" max="11016" width="17.5703125" style="15" bestFit="1" customWidth="1"/>
    <col min="11017" max="11264" width="9.140625" style="15"/>
    <col min="11265" max="11265" width="41.7109375" style="15" customWidth="1"/>
    <col min="11266" max="11271" width="9.140625" style="15"/>
    <col min="11272" max="11272" width="17.5703125" style="15" bestFit="1" customWidth="1"/>
    <col min="11273" max="11520" width="9.140625" style="15"/>
    <col min="11521" max="11521" width="41.7109375" style="15" customWidth="1"/>
    <col min="11522" max="11527" width="9.140625" style="15"/>
    <col min="11528" max="11528" width="17.5703125" style="15" bestFit="1" customWidth="1"/>
    <col min="11529" max="11776" width="9.140625" style="15"/>
    <col min="11777" max="11777" width="41.7109375" style="15" customWidth="1"/>
    <col min="11778" max="11783" width="9.140625" style="15"/>
    <col min="11784" max="11784" width="17.5703125" style="15" bestFit="1" customWidth="1"/>
    <col min="11785" max="12032" width="9.140625" style="15"/>
    <col min="12033" max="12033" width="41.7109375" style="15" customWidth="1"/>
    <col min="12034" max="12039" width="9.140625" style="15"/>
    <col min="12040" max="12040" width="17.5703125" style="15" bestFit="1" customWidth="1"/>
    <col min="12041" max="12288" width="9.140625" style="15"/>
    <col min="12289" max="12289" width="41.7109375" style="15" customWidth="1"/>
    <col min="12290" max="12295" width="9.140625" style="15"/>
    <col min="12296" max="12296" width="17.5703125" style="15" bestFit="1" customWidth="1"/>
    <col min="12297" max="12544" width="9.140625" style="15"/>
    <col min="12545" max="12545" width="41.7109375" style="15" customWidth="1"/>
    <col min="12546" max="12551" width="9.140625" style="15"/>
    <col min="12552" max="12552" width="17.5703125" style="15" bestFit="1" customWidth="1"/>
    <col min="12553" max="12800" width="9.140625" style="15"/>
    <col min="12801" max="12801" width="41.7109375" style="15" customWidth="1"/>
    <col min="12802" max="12807" width="9.140625" style="15"/>
    <col min="12808" max="12808" width="17.5703125" style="15" bestFit="1" customWidth="1"/>
    <col min="12809" max="13056" width="9.140625" style="15"/>
    <col min="13057" max="13057" width="41.7109375" style="15" customWidth="1"/>
    <col min="13058" max="13063" width="9.140625" style="15"/>
    <col min="13064" max="13064" width="17.5703125" style="15" bestFit="1" customWidth="1"/>
    <col min="13065" max="13312" width="9.140625" style="15"/>
    <col min="13313" max="13313" width="41.7109375" style="15" customWidth="1"/>
    <col min="13314" max="13319" width="9.140625" style="15"/>
    <col min="13320" max="13320" width="17.5703125" style="15" bestFit="1" customWidth="1"/>
    <col min="13321" max="13568" width="9.140625" style="15"/>
    <col min="13569" max="13569" width="41.7109375" style="15" customWidth="1"/>
    <col min="13570" max="13575" width="9.140625" style="15"/>
    <col min="13576" max="13576" width="17.5703125" style="15" bestFit="1" customWidth="1"/>
    <col min="13577" max="13824" width="9.140625" style="15"/>
    <col min="13825" max="13825" width="41.7109375" style="15" customWidth="1"/>
    <col min="13826" max="13831" width="9.140625" style="15"/>
    <col min="13832" max="13832" width="17.5703125" style="15" bestFit="1" customWidth="1"/>
    <col min="13833" max="14080" width="9.140625" style="15"/>
    <col min="14081" max="14081" width="41.7109375" style="15" customWidth="1"/>
    <col min="14082" max="14087" width="9.140625" style="15"/>
    <col min="14088" max="14088" width="17.5703125" style="15" bestFit="1" customWidth="1"/>
    <col min="14089" max="14336" width="9.140625" style="15"/>
    <col min="14337" max="14337" width="41.7109375" style="15" customWidth="1"/>
    <col min="14338" max="14343" width="9.140625" style="15"/>
    <col min="14344" max="14344" width="17.5703125" style="15" bestFit="1" customWidth="1"/>
    <col min="14345" max="14592" width="9.140625" style="15"/>
    <col min="14593" max="14593" width="41.7109375" style="15" customWidth="1"/>
    <col min="14594" max="14599" width="9.140625" style="15"/>
    <col min="14600" max="14600" width="17.5703125" style="15" bestFit="1" customWidth="1"/>
    <col min="14601" max="14848" width="9.140625" style="15"/>
    <col min="14849" max="14849" width="41.7109375" style="15" customWidth="1"/>
    <col min="14850" max="14855" width="9.140625" style="15"/>
    <col min="14856" max="14856" width="17.5703125" style="15" bestFit="1" customWidth="1"/>
    <col min="14857" max="15104" width="9.140625" style="15"/>
    <col min="15105" max="15105" width="41.7109375" style="15" customWidth="1"/>
    <col min="15106" max="15111" width="9.140625" style="15"/>
    <col min="15112" max="15112" width="17.5703125" style="15" bestFit="1" customWidth="1"/>
    <col min="15113" max="15360" width="9.140625" style="15"/>
    <col min="15361" max="15361" width="41.7109375" style="15" customWidth="1"/>
    <col min="15362" max="15367" width="9.140625" style="15"/>
    <col min="15368" max="15368" width="17.5703125" style="15" bestFit="1" customWidth="1"/>
    <col min="15369" max="15616" width="9.140625" style="15"/>
    <col min="15617" max="15617" width="41.7109375" style="15" customWidth="1"/>
    <col min="15618" max="15623" width="9.140625" style="15"/>
    <col min="15624" max="15624" width="17.5703125" style="15" bestFit="1" customWidth="1"/>
    <col min="15625" max="15872" width="9.140625" style="15"/>
    <col min="15873" max="15873" width="41.7109375" style="15" customWidth="1"/>
    <col min="15874" max="15879" width="9.140625" style="15"/>
    <col min="15880" max="15880" width="17.5703125" style="15" bestFit="1" customWidth="1"/>
    <col min="15881" max="16128" width="9.140625" style="15"/>
    <col min="16129" max="16129" width="41.7109375" style="15" customWidth="1"/>
    <col min="16130" max="16135" width="9.140625" style="15"/>
    <col min="16136" max="16136" width="17.5703125" style="15" bestFit="1" customWidth="1"/>
    <col min="16137" max="16384" width="9.140625" style="15"/>
  </cols>
  <sheetData>
    <row r="1" spans="1:13" ht="15.75" x14ac:dyDescent="0.25">
      <c r="A1" s="112" t="s">
        <v>0</v>
      </c>
      <c r="B1" s="113"/>
      <c r="C1" s="113"/>
      <c r="D1" s="113"/>
      <c r="E1" s="113"/>
      <c r="F1" s="113"/>
      <c r="G1" s="113"/>
      <c r="H1" s="113"/>
    </row>
    <row r="2" spans="1:13" ht="15.75" thickBot="1" x14ac:dyDescent="0.25">
      <c r="H2" s="16"/>
    </row>
    <row r="3" spans="1:13" s="17" customFormat="1" ht="16.5" thickTop="1" x14ac:dyDescent="0.25">
      <c r="A3" s="64" t="s">
        <v>5</v>
      </c>
      <c r="B3" s="64" t="s">
        <v>38</v>
      </c>
      <c r="C3" s="64" t="s">
        <v>39</v>
      </c>
      <c r="D3" s="64" t="s">
        <v>40</v>
      </c>
      <c r="E3" s="64" t="s">
        <v>41</v>
      </c>
      <c r="F3" s="88" t="s">
        <v>42</v>
      </c>
      <c r="G3" s="64" t="s">
        <v>43</v>
      </c>
      <c r="H3" s="70" t="s">
        <v>6</v>
      </c>
    </row>
    <row r="4" spans="1:13" s="17" customFormat="1" ht="15.75" x14ac:dyDescent="0.25">
      <c r="A4" s="64" t="s">
        <v>33</v>
      </c>
      <c r="B4" s="75">
        <v>12.5</v>
      </c>
      <c r="C4" s="75">
        <v>18</v>
      </c>
      <c r="D4" s="75">
        <v>4</v>
      </c>
      <c r="E4" s="75">
        <v>3</v>
      </c>
      <c r="F4" s="89">
        <v>28.229384685949107</v>
      </c>
      <c r="G4" s="75">
        <v>4</v>
      </c>
      <c r="H4" s="65">
        <f>SUM(B4:G4)</f>
        <v>69.7293846859491</v>
      </c>
      <c r="I4" s="83">
        <f>H4-F4</f>
        <v>41.499999999999993</v>
      </c>
    </row>
    <row r="5" spans="1:13" ht="15.75" x14ac:dyDescent="0.25">
      <c r="A5" s="64" t="s">
        <v>34</v>
      </c>
      <c r="B5" s="75">
        <v>15</v>
      </c>
      <c r="C5" s="75">
        <v>15</v>
      </c>
      <c r="D5" s="75">
        <v>4</v>
      </c>
      <c r="E5" s="75">
        <v>3</v>
      </c>
      <c r="F5" s="89">
        <v>30</v>
      </c>
      <c r="G5" s="75">
        <v>3</v>
      </c>
      <c r="H5" s="65">
        <f t="shared" ref="H5:H7" si="0">SUM(B5:G5)</f>
        <v>70</v>
      </c>
      <c r="I5" s="83">
        <f t="shared" ref="I5:I7" si="1">H5-F5</f>
        <v>40</v>
      </c>
    </row>
    <row r="6" spans="1:13" ht="15.75" x14ac:dyDescent="0.25">
      <c r="A6" s="64" t="s">
        <v>36</v>
      </c>
      <c r="B6" s="75">
        <v>17.5</v>
      </c>
      <c r="C6" s="75">
        <v>24</v>
      </c>
      <c r="D6" s="75">
        <v>4</v>
      </c>
      <c r="E6" s="75">
        <v>4</v>
      </c>
      <c r="F6" s="89">
        <v>28.12941788299123</v>
      </c>
      <c r="G6" s="75">
        <v>5</v>
      </c>
      <c r="H6" s="65">
        <f t="shared" si="0"/>
        <v>82.629417882991234</v>
      </c>
      <c r="I6" s="83">
        <f t="shared" si="1"/>
        <v>54.5</v>
      </c>
    </row>
    <row r="7" spans="1:13" ht="15.75" x14ac:dyDescent="0.25">
      <c r="A7" s="64" t="s">
        <v>37</v>
      </c>
      <c r="B7" s="75">
        <f>B6</f>
        <v>17.5</v>
      </c>
      <c r="C7" s="75">
        <f t="shared" ref="C7:G7" si="2">C6</f>
        <v>24</v>
      </c>
      <c r="D7" s="75">
        <f t="shared" si="2"/>
        <v>4</v>
      </c>
      <c r="E7" s="75">
        <f t="shared" si="2"/>
        <v>4</v>
      </c>
      <c r="F7" s="89">
        <v>29.408176785053083</v>
      </c>
      <c r="G7" s="75">
        <f t="shared" si="2"/>
        <v>5</v>
      </c>
      <c r="H7" s="65">
        <f t="shared" si="0"/>
        <v>83.908176785053087</v>
      </c>
      <c r="I7" s="83">
        <f t="shared" si="1"/>
        <v>54.5</v>
      </c>
      <c r="J7" s="18"/>
      <c r="K7" s="18"/>
      <c r="L7" s="18"/>
      <c r="M7" s="18"/>
    </row>
  </sheetData>
  <mergeCells count="1">
    <mergeCell ref="A1:H1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C23" sqref="C23"/>
    </sheetView>
  </sheetViews>
  <sheetFormatPr defaultRowHeight="15" x14ac:dyDescent="0.2"/>
  <cols>
    <col min="1" max="1" width="41.7109375" style="15" customWidth="1"/>
    <col min="2" max="4" width="22.42578125" style="15" bestFit="1" customWidth="1"/>
    <col min="5" max="5" width="18.85546875" style="15" bestFit="1" customWidth="1"/>
    <col min="6" max="6" width="18.85546875" style="87" bestFit="1" customWidth="1"/>
    <col min="7" max="7" width="19.28515625" style="15" bestFit="1" customWidth="1"/>
    <col min="8" max="8" width="17.5703125" style="15" bestFit="1" customWidth="1"/>
    <col min="9" max="256" width="9.140625" style="15"/>
    <col min="257" max="257" width="41.7109375" style="15" customWidth="1"/>
    <col min="258" max="263" width="9.140625" style="15"/>
    <col min="264" max="264" width="17.5703125" style="15" bestFit="1" customWidth="1"/>
    <col min="265" max="512" width="9.140625" style="15"/>
    <col min="513" max="513" width="41.7109375" style="15" customWidth="1"/>
    <col min="514" max="519" width="9.140625" style="15"/>
    <col min="520" max="520" width="17.5703125" style="15" bestFit="1" customWidth="1"/>
    <col min="521" max="768" width="9.140625" style="15"/>
    <col min="769" max="769" width="41.7109375" style="15" customWidth="1"/>
    <col min="770" max="775" width="9.140625" style="15"/>
    <col min="776" max="776" width="17.5703125" style="15" bestFit="1" customWidth="1"/>
    <col min="777" max="1024" width="9.140625" style="15"/>
    <col min="1025" max="1025" width="41.7109375" style="15" customWidth="1"/>
    <col min="1026" max="1031" width="9.140625" style="15"/>
    <col min="1032" max="1032" width="17.5703125" style="15" bestFit="1" customWidth="1"/>
    <col min="1033" max="1280" width="9.140625" style="15"/>
    <col min="1281" max="1281" width="41.7109375" style="15" customWidth="1"/>
    <col min="1282" max="1287" width="9.140625" style="15"/>
    <col min="1288" max="1288" width="17.5703125" style="15" bestFit="1" customWidth="1"/>
    <col min="1289" max="1536" width="9.140625" style="15"/>
    <col min="1537" max="1537" width="41.7109375" style="15" customWidth="1"/>
    <col min="1538" max="1543" width="9.140625" style="15"/>
    <col min="1544" max="1544" width="17.5703125" style="15" bestFit="1" customWidth="1"/>
    <col min="1545" max="1792" width="9.140625" style="15"/>
    <col min="1793" max="1793" width="41.7109375" style="15" customWidth="1"/>
    <col min="1794" max="1799" width="9.140625" style="15"/>
    <col min="1800" max="1800" width="17.5703125" style="15" bestFit="1" customWidth="1"/>
    <col min="1801" max="2048" width="9.140625" style="15"/>
    <col min="2049" max="2049" width="41.7109375" style="15" customWidth="1"/>
    <col min="2050" max="2055" width="9.140625" style="15"/>
    <col min="2056" max="2056" width="17.5703125" style="15" bestFit="1" customWidth="1"/>
    <col min="2057" max="2304" width="9.140625" style="15"/>
    <col min="2305" max="2305" width="41.7109375" style="15" customWidth="1"/>
    <col min="2306" max="2311" width="9.140625" style="15"/>
    <col min="2312" max="2312" width="17.5703125" style="15" bestFit="1" customWidth="1"/>
    <col min="2313" max="2560" width="9.140625" style="15"/>
    <col min="2561" max="2561" width="41.7109375" style="15" customWidth="1"/>
    <col min="2562" max="2567" width="9.140625" style="15"/>
    <col min="2568" max="2568" width="17.5703125" style="15" bestFit="1" customWidth="1"/>
    <col min="2569" max="2816" width="9.140625" style="15"/>
    <col min="2817" max="2817" width="41.7109375" style="15" customWidth="1"/>
    <col min="2818" max="2823" width="9.140625" style="15"/>
    <col min="2824" max="2824" width="17.5703125" style="15" bestFit="1" customWidth="1"/>
    <col min="2825" max="3072" width="9.140625" style="15"/>
    <col min="3073" max="3073" width="41.7109375" style="15" customWidth="1"/>
    <col min="3074" max="3079" width="9.140625" style="15"/>
    <col min="3080" max="3080" width="17.5703125" style="15" bestFit="1" customWidth="1"/>
    <col min="3081" max="3328" width="9.140625" style="15"/>
    <col min="3329" max="3329" width="41.7109375" style="15" customWidth="1"/>
    <col min="3330" max="3335" width="9.140625" style="15"/>
    <col min="3336" max="3336" width="17.5703125" style="15" bestFit="1" customWidth="1"/>
    <col min="3337" max="3584" width="9.140625" style="15"/>
    <col min="3585" max="3585" width="41.7109375" style="15" customWidth="1"/>
    <col min="3586" max="3591" width="9.140625" style="15"/>
    <col min="3592" max="3592" width="17.5703125" style="15" bestFit="1" customWidth="1"/>
    <col min="3593" max="3840" width="9.140625" style="15"/>
    <col min="3841" max="3841" width="41.7109375" style="15" customWidth="1"/>
    <col min="3842" max="3847" width="9.140625" style="15"/>
    <col min="3848" max="3848" width="17.5703125" style="15" bestFit="1" customWidth="1"/>
    <col min="3849" max="4096" width="9.140625" style="15"/>
    <col min="4097" max="4097" width="41.7109375" style="15" customWidth="1"/>
    <col min="4098" max="4103" width="9.140625" style="15"/>
    <col min="4104" max="4104" width="17.5703125" style="15" bestFit="1" customWidth="1"/>
    <col min="4105" max="4352" width="9.140625" style="15"/>
    <col min="4353" max="4353" width="41.7109375" style="15" customWidth="1"/>
    <col min="4354" max="4359" width="9.140625" style="15"/>
    <col min="4360" max="4360" width="17.5703125" style="15" bestFit="1" customWidth="1"/>
    <col min="4361" max="4608" width="9.140625" style="15"/>
    <col min="4609" max="4609" width="41.7109375" style="15" customWidth="1"/>
    <col min="4610" max="4615" width="9.140625" style="15"/>
    <col min="4616" max="4616" width="17.5703125" style="15" bestFit="1" customWidth="1"/>
    <col min="4617" max="4864" width="9.140625" style="15"/>
    <col min="4865" max="4865" width="41.7109375" style="15" customWidth="1"/>
    <col min="4866" max="4871" width="9.140625" style="15"/>
    <col min="4872" max="4872" width="17.5703125" style="15" bestFit="1" customWidth="1"/>
    <col min="4873" max="5120" width="9.140625" style="15"/>
    <col min="5121" max="5121" width="41.7109375" style="15" customWidth="1"/>
    <col min="5122" max="5127" width="9.140625" style="15"/>
    <col min="5128" max="5128" width="17.5703125" style="15" bestFit="1" customWidth="1"/>
    <col min="5129" max="5376" width="9.140625" style="15"/>
    <col min="5377" max="5377" width="41.7109375" style="15" customWidth="1"/>
    <col min="5378" max="5383" width="9.140625" style="15"/>
    <col min="5384" max="5384" width="17.5703125" style="15" bestFit="1" customWidth="1"/>
    <col min="5385" max="5632" width="9.140625" style="15"/>
    <col min="5633" max="5633" width="41.7109375" style="15" customWidth="1"/>
    <col min="5634" max="5639" width="9.140625" style="15"/>
    <col min="5640" max="5640" width="17.5703125" style="15" bestFit="1" customWidth="1"/>
    <col min="5641" max="5888" width="9.140625" style="15"/>
    <col min="5889" max="5889" width="41.7109375" style="15" customWidth="1"/>
    <col min="5890" max="5895" width="9.140625" style="15"/>
    <col min="5896" max="5896" width="17.5703125" style="15" bestFit="1" customWidth="1"/>
    <col min="5897" max="6144" width="9.140625" style="15"/>
    <col min="6145" max="6145" width="41.7109375" style="15" customWidth="1"/>
    <col min="6146" max="6151" width="9.140625" style="15"/>
    <col min="6152" max="6152" width="17.5703125" style="15" bestFit="1" customWidth="1"/>
    <col min="6153" max="6400" width="9.140625" style="15"/>
    <col min="6401" max="6401" width="41.7109375" style="15" customWidth="1"/>
    <col min="6402" max="6407" width="9.140625" style="15"/>
    <col min="6408" max="6408" width="17.5703125" style="15" bestFit="1" customWidth="1"/>
    <col min="6409" max="6656" width="9.140625" style="15"/>
    <col min="6657" max="6657" width="41.7109375" style="15" customWidth="1"/>
    <col min="6658" max="6663" width="9.140625" style="15"/>
    <col min="6664" max="6664" width="17.5703125" style="15" bestFit="1" customWidth="1"/>
    <col min="6665" max="6912" width="9.140625" style="15"/>
    <col min="6913" max="6913" width="41.7109375" style="15" customWidth="1"/>
    <col min="6914" max="6919" width="9.140625" style="15"/>
    <col min="6920" max="6920" width="17.5703125" style="15" bestFit="1" customWidth="1"/>
    <col min="6921" max="7168" width="9.140625" style="15"/>
    <col min="7169" max="7169" width="41.7109375" style="15" customWidth="1"/>
    <col min="7170" max="7175" width="9.140625" style="15"/>
    <col min="7176" max="7176" width="17.5703125" style="15" bestFit="1" customWidth="1"/>
    <col min="7177" max="7424" width="9.140625" style="15"/>
    <col min="7425" max="7425" width="41.7109375" style="15" customWidth="1"/>
    <col min="7426" max="7431" width="9.140625" style="15"/>
    <col min="7432" max="7432" width="17.5703125" style="15" bestFit="1" customWidth="1"/>
    <col min="7433" max="7680" width="9.140625" style="15"/>
    <col min="7681" max="7681" width="41.7109375" style="15" customWidth="1"/>
    <col min="7682" max="7687" width="9.140625" style="15"/>
    <col min="7688" max="7688" width="17.5703125" style="15" bestFit="1" customWidth="1"/>
    <col min="7689" max="7936" width="9.140625" style="15"/>
    <col min="7937" max="7937" width="41.7109375" style="15" customWidth="1"/>
    <col min="7938" max="7943" width="9.140625" style="15"/>
    <col min="7944" max="7944" width="17.5703125" style="15" bestFit="1" customWidth="1"/>
    <col min="7945" max="8192" width="9.140625" style="15"/>
    <col min="8193" max="8193" width="41.7109375" style="15" customWidth="1"/>
    <col min="8194" max="8199" width="9.140625" style="15"/>
    <col min="8200" max="8200" width="17.5703125" style="15" bestFit="1" customWidth="1"/>
    <col min="8201" max="8448" width="9.140625" style="15"/>
    <col min="8449" max="8449" width="41.7109375" style="15" customWidth="1"/>
    <col min="8450" max="8455" width="9.140625" style="15"/>
    <col min="8456" max="8456" width="17.5703125" style="15" bestFit="1" customWidth="1"/>
    <col min="8457" max="8704" width="9.140625" style="15"/>
    <col min="8705" max="8705" width="41.7109375" style="15" customWidth="1"/>
    <col min="8706" max="8711" width="9.140625" style="15"/>
    <col min="8712" max="8712" width="17.5703125" style="15" bestFit="1" customWidth="1"/>
    <col min="8713" max="8960" width="9.140625" style="15"/>
    <col min="8961" max="8961" width="41.7109375" style="15" customWidth="1"/>
    <col min="8962" max="8967" width="9.140625" style="15"/>
    <col min="8968" max="8968" width="17.5703125" style="15" bestFit="1" customWidth="1"/>
    <col min="8969" max="9216" width="9.140625" style="15"/>
    <col min="9217" max="9217" width="41.7109375" style="15" customWidth="1"/>
    <col min="9218" max="9223" width="9.140625" style="15"/>
    <col min="9224" max="9224" width="17.5703125" style="15" bestFit="1" customWidth="1"/>
    <col min="9225" max="9472" width="9.140625" style="15"/>
    <col min="9473" max="9473" width="41.7109375" style="15" customWidth="1"/>
    <col min="9474" max="9479" width="9.140625" style="15"/>
    <col min="9480" max="9480" width="17.5703125" style="15" bestFit="1" customWidth="1"/>
    <col min="9481" max="9728" width="9.140625" style="15"/>
    <col min="9729" max="9729" width="41.7109375" style="15" customWidth="1"/>
    <col min="9730" max="9735" width="9.140625" style="15"/>
    <col min="9736" max="9736" width="17.5703125" style="15" bestFit="1" customWidth="1"/>
    <col min="9737" max="9984" width="9.140625" style="15"/>
    <col min="9985" max="9985" width="41.7109375" style="15" customWidth="1"/>
    <col min="9986" max="9991" width="9.140625" style="15"/>
    <col min="9992" max="9992" width="17.5703125" style="15" bestFit="1" customWidth="1"/>
    <col min="9993" max="10240" width="9.140625" style="15"/>
    <col min="10241" max="10241" width="41.7109375" style="15" customWidth="1"/>
    <col min="10242" max="10247" width="9.140625" style="15"/>
    <col min="10248" max="10248" width="17.5703125" style="15" bestFit="1" customWidth="1"/>
    <col min="10249" max="10496" width="9.140625" style="15"/>
    <col min="10497" max="10497" width="41.7109375" style="15" customWidth="1"/>
    <col min="10498" max="10503" width="9.140625" style="15"/>
    <col min="10504" max="10504" width="17.5703125" style="15" bestFit="1" customWidth="1"/>
    <col min="10505" max="10752" width="9.140625" style="15"/>
    <col min="10753" max="10753" width="41.7109375" style="15" customWidth="1"/>
    <col min="10754" max="10759" width="9.140625" style="15"/>
    <col min="10760" max="10760" width="17.5703125" style="15" bestFit="1" customWidth="1"/>
    <col min="10761" max="11008" width="9.140625" style="15"/>
    <col min="11009" max="11009" width="41.7109375" style="15" customWidth="1"/>
    <col min="11010" max="11015" width="9.140625" style="15"/>
    <col min="11016" max="11016" width="17.5703125" style="15" bestFit="1" customWidth="1"/>
    <col min="11017" max="11264" width="9.140625" style="15"/>
    <col min="11265" max="11265" width="41.7109375" style="15" customWidth="1"/>
    <col min="11266" max="11271" width="9.140625" style="15"/>
    <col min="11272" max="11272" width="17.5703125" style="15" bestFit="1" customWidth="1"/>
    <col min="11273" max="11520" width="9.140625" style="15"/>
    <col min="11521" max="11521" width="41.7109375" style="15" customWidth="1"/>
    <col min="11522" max="11527" width="9.140625" style="15"/>
    <col min="11528" max="11528" width="17.5703125" style="15" bestFit="1" customWidth="1"/>
    <col min="11529" max="11776" width="9.140625" style="15"/>
    <col min="11777" max="11777" width="41.7109375" style="15" customWidth="1"/>
    <col min="11778" max="11783" width="9.140625" style="15"/>
    <col min="11784" max="11784" width="17.5703125" style="15" bestFit="1" customWidth="1"/>
    <col min="11785" max="12032" width="9.140625" style="15"/>
    <col min="12033" max="12033" width="41.7109375" style="15" customWidth="1"/>
    <col min="12034" max="12039" width="9.140625" style="15"/>
    <col min="12040" max="12040" width="17.5703125" style="15" bestFit="1" customWidth="1"/>
    <col min="12041" max="12288" width="9.140625" style="15"/>
    <col min="12289" max="12289" width="41.7109375" style="15" customWidth="1"/>
    <col min="12290" max="12295" width="9.140625" style="15"/>
    <col min="12296" max="12296" width="17.5703125" style="15" bestFit="1" customWidth="1"/>
    <col min="12297" max="12544" width="9.140625" style="15"/>
    <col min="12545" max="12545" width="41.7109375" style="15" customWidth="1"/>
    <col min="12546" max="12551" width="9.140625" style="15"/>
    <col min="12552" max="12552" width="17.5703125" style="15" bestFit="1" customWidth="1"/>
    <col min="12553" max="12800" width="9.140625" style="15"/>
    <col min="12801" max="12801" width="41.7109375" style="15" customWidth="1"/>
    <col min="12802" max="12807" width="9.140625" style="15"/>
    <col min="12808" max="12808" width="17.5703125" style="15" bestFit="1" customWidth="1"/>
    <col min="12809" max="13056" width="9.140625" style="15"/>
    <col min="13057" max="13057" width="41.7109375" style="15" customWidth="1"/>
    <col min="13058" max="13063" width="9.140625" style="15"/>
    <col min="13064" max="13064" width="17.5703125" style="15" bestFit="1" customWidth="1"/>
    <col min="13065" max="13312" width="9.140625" style="15"/>
    <col min="13313" max="13313" width="41.7109375" style="15" customWidth="1"/>
    <col min="13314" max="13319" width="9.140625" style="15"/>
    <col min="13320" max="13320" width="17.5703125" style="15" bestFit="1" customWidth="1"/>
    <col min="13321" max="13568" width="9.140625" style="15"/>
    <col min="13569" max="13569" width="41.7109375" style="15" customWidth="1"/>
    <col min="13570" max="13575" width="9.140625" style="15"/>
    <col min="13576" max="13576" width="17.5703125" style="15" bestFit="1" customWidth="1"/>
    <col min="13577" max="13824" width="9.140625" style="15"/>
    <col min="13825" max="13825" width="41.7109375" style="15" customWidth="1"/>
    <col min="13826" max="13831" width="9.140625" style="15"/>
    <col min="13832" max="13832" width="17.5703125" style="15" bestFit="1" customWidth="1"/>
    <col min="13833" max="14080" width="9.140625" style="15"/>
    <col min="14081" max="14081" width="41.7109375" style="15" customWidth="1"/>
    <col min="14082" max="14087" width="9.140625" style="15"/>
    <col min="14088" max="14088" width="17.5703125" style="15" bestFit="1" customWidth="1"/>
    <col min="14089" max="14336" width="9.140625" style="15"/>
    <col min="14337" max="14337" width="41.7109375" style="15" customWidth="1"/>
    <col min="14338" max="14343" width="9.140625" style="15"/>
    <col min="14344" max="14344" width="17.5703125" style="15" bestFit="1" customWidth="1"/>
    <col min="14345" max="14592" width="9.140625" style="15"/>
    <col min="14593" max="14593" width="41.7109375" style="15" customWidth="1"/>
    <col min="14594" max="14599" width="9.140625" style="15"/>
    <col min="14600" max="14600" width="17.5703125" style="15" bestFit="1" customWidth="1"/>
    <col min="14601" max="14848" width="9.140625" style="15"/>
    <col min="14849" max="14849" width="41.7109375" style="15" customWidth="1"/>
    <col min="14850" max="14855" width="9.140625" style="15"/>
    <col min="14856" max="14856" width="17.5703125" style="15" bestFit="1" customWidth="1"/>
    <col min="14857" max="15104" width="9.140625" style="15"/>
    <col min="15105" max="15105" width="41.7109375" style="15" customWidth="1"/>
    <col min="15106" max="15111" width="9.140625" style="15"/>
    <col min="15112" max="15112" width="17.5703125" style="15" bestFit="1" customWidth="1"/>
    <col min="15113" max="15360" width="9.140625" style="15"/>
    <col min="15361" max="15361" width="41.7109375" style="15" customWidth="1"/>
    <col min="15362" max="15367" width="9.140625" style="15"/>
    <col min="15368" max="15368" width="17.5703125" style="15" bestFit="1" customWidth="1"/>
    <col min="15369" max="15616" width="9.140625" style="15"/>
    <col min="15617" max="15617" width="41.7109375" style="15" customWidth="1"/>
    <col min="15618" max="15623" width="9.140625" style="15"/>
    <col min="15624" max="15624" width="17.5703125" style="15" bestFit="1" customWidth="1"/>
    <col min="15625" max="15872" width="9.140625" style="15"/>
    <col min="15873" max="15873" width="41.7109375" style="15" customWidth="1"/>
    <col min="15874" max="15879" width="9.140625" style="15"/>
    <col min="15880" max="15880" width="17.5703125" style="15" bestFit="1" customWidth="1"/>
    <col min="15881" max="16128" width="9.140625" style="15"/>
    <col min="16129" max="16129" width="41.7109375" style="15" customWidth="1"/>
    <col min="16130" max="16135" width="9.140625" style="15"/>
    <col min="16136" max="16136" width="17.5703125" style="15" bestFit="1" customWidth="1"/>
    <col min="16137" max="16384" width="9.140625" style="15"/>
  </cols>
  <sheetData>
    <row r="1" spans="1:13" ht="15.75" x14ac:dyDescent="0.25">
      <c r="A1" s="112" t="s">
        <v>0</v>
      </c>
      <c r="B1" s="113"/>
      <c r="C1" s="113"/>
      <c r="D1" s="113"/>
      <c r="E1" s="113"/>
      <c r="F1" s="113"/>
      <c r="G1" s="113"/>
      <c r="H1" s="113"/>
    </row>
    <row r="2" spans="1:13" ht="15.75" thickBot="1" x14ac:dyDescent="0.25">
      <c r="H2" s="16"/>
    </row>
    <row r="3" spans="1:13" s="17" customFormat="1" ht="16.5" thickTop="1" x14ac:dyDescent="0.25">
      <c r="A3" s="64" t="s">
        <v>5</v>
      </c>
      <c r="B3" s="64" t="s">
        <v>38</v>
      </c>
      <c r="C3" s="64" t="s">
        <v>39</v>
      </c>
      <c r="D3" s="64" t="s">
        <v>40</v>
      </c>
      <c r="E3" s="64" t="s">
        <v>41</v>
      </c>
      <c r="F3" s="88" t="s">
        <v>42</v>
      </c>
      <c r="G3" s="64" t="s">
        <v>43</v>
      </c>
      <c r="H3" s="70" t="s">
        <v>6</v>
      </c>
    </row>
    <row r="4" spans="1:13" s="17" customFormat="1" ht="15.75" x14ac:dyDescent="0.25">
      <c r="A4" s="64" t="s">
        <v>33</v>
      </c>
      <c r="B4" s="66">
        <v>20.5</v>
      </c>
      <c r="C4" s="66">
        <v>25.799999999999997</v>
      </c>
      <c r="D4" s="66">
        <v>4.25</v>
      </c>
      <c r="E4" s="66">
        <v>4.3</v>
      </c>
      <c r="F4" s="89">
        <v>28.229384685949107</v>
      </c>
      <c r="G4" s="66">
        <v>4.75</v>
      </c>
      <c r="H4" s="65">
        <f>SUM(B4:G4)</f>
        <v>87.829384685949094</v>
      </c>
      <c r="I4" s="83">
        <f>H4-F4</f>
        <v>59.599999999999987</v>
      </c>
    </row>
    <row r="5" spans="1:13" ht="15.75" x14ac:dyDescent="0.25">
      <c r="A5" s="64" t="s">
        <v>34</v>
      </c>
      <c r="B5" s="66">
        <v>19.5</v>
      </c>
      <c r="C5" s="66">
        <v>24.599999999999998</v>
      </c>
      <c r="D5" s="66">
        <v>4.25</v>
      </c>
      <c r="E5" s="66">
        <v>4.2</v>
      </c>
      <c r="F5" s="89">
        <v>30</v>
      </c>
      <c r="G5" s="66">
        <v>3.75</v>
      </c>
      <c r="H5" s="65">
        <f t="shared" ref="H5:H7" si="0">SUM(B5:G5)</f>
        <v>86.3</v>
      </c>
      <c r="I5" s="83">
        <f t="shared" ref="I5:I7" si="1">H5-F5</f>
        <v>56.3</v>
      </c>
    </row>
    <row r="6" spans="1:13" ht="15.75" x14ac:dyDescent="0.25">
      <c r="A6" s="64" t="s">
        <v>36</v>
      </c>
      <c r="B6" s="66">
        <v>22</v>
      </c>
      <c r="C6" s="66">
        <v>28.799999999999997</v>
      </c>
      <c r="D6" s="66">
        <v>4.5</v>
      </c>
      <c r="E6" s="66">
        <v>4.5</v>
      </c>
      <c r="F6" s="89">
        <v>28.12941788299123</v>
      </c>
      <c r="G6" s="66">
        <v>4.3</v>
      </c>
      <c r="H6" s="65">
        <f t="shared" si="0"/>
        <v>92.229417882991228</v>
      </c>
      <c r="I6" s="83">
        <f t="shared" si="1"/>
        <v>64.099999999999994</v>
      </c>
    </row>
    <row r="7" spans="1:13" ht="15.75" x14ac:dyDescent="0.25">
      <c r="A7" s="64" t="s">
        <v>37</v>
      </c>
      <c r="B7" s="75">
        <f>B6</f>
        <v>22</v>
      </c>
      <c r="C7" s="75">
        <f t="shared" ref="C7:G7" si="2">C6</f>
        <v>28.799999999999997</v>
      </c>
      <c r="D7" s="75">
        <f t="shared" si="2"/>
        <v>4.5</v>
      </c>
      <c r="E7" s="75">
        <f t="shared" si="2"/>
        <v>4.5</v>
      </c>
      <c r="F7" s="89">
        <v>29.408176785053083</v>
      </c>
      <c r="G7" s="75">
        <f t="shared" si="2"/>
        <v>4.3</v>
      </c>
      <c r="H7" s="65">
        <f t="shared" si="0"/>
        <v>93.508176785053081</v>
      </c>
      <c r="I7" s="83">
        <f t="shared" si="1"/>
        <v>64.099999999999994</v>
      </c>
      <c r="J7" s="18"/>
      <c r="K7" s="18"/>
      <c r="L7" s="18"/>
      <c r="M7" s="18"/>
    </row>
  </sheetData>
  <mergeCells count="1">
    <mergeCell ref="A1:H1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C7" sqref="C7"/>
    </sheetView>
  </sheetViews>
  <sheetFormatPr defaultRowHeight="15" x14ac:dyDescent="0.2"/>
  <cols>
    <col min="1" max="1" width="41.7109375" style="15" customWidth="1"/>
    <col min="2" max="4" width="22.42578125" style="15" bestFit="1" customWidth="1"/>
    <col min="5" max="6" width="18.85546875" style="15" bestFit="1" customWidth="1"/>
    <col min="7" max="7" width="19.28515625" style="15" bestFit="1" customWidth="1"/>
    <col min="8" max="8" width="17.5703125" style="15" bestFit="1" customWidth="1"/>
    <col min="9" max="256" width="9.140625" style="15"/>
    <col min="257" max="257" width="41.7109375" style="15" customWidth="1"/>
    <col min="258" max="263" width="9.140625" style="15"/>
    <col min="264" max="264" width="17.5703125" style="15" bestFit="1" customWidth="1"/>
    <col min="265" max="512" width="9.140625" style="15"/>
    <col min="513" max="513" width="41.7109375" style="15" customWidth="1"/>
    <col min="514" max="519" width="9.140625" style="15"/>
    <col min="520" max="520" width="17.5703125" style="15" bestFit="1" customWidth="1"/>
    <col min="521" max="768" width="9.140625" style="15"/>
    <col min="769" max="769" width="41.7109375" style="15" customWidth="1"/>
    <col min="770" max="775" width="9.140625" style="15"/>
    <col min="776" max="776" width="17.5703125" style="15" bestFit="1" customWidth="1"/>
    <col min="777" max="1024" width="9.140625" style="15"/>
    <col min="1025" max="1025" width="41.7109375" style="15" customWidth="1"/>
    <col min="1026" max="1031" width="9.140625" style="15"/>
    <col min="1032" max="1032" width="17.5703125" style="15" bestFit="1" customWidth="1"/>
    <col min="1033" max="1280" width="9.140625" style="15"/>
    <col min="1281" max="1281" width="41.7109375" style="15" customWidth="1"/>
    <col min="1282" max="1287" width="9.140625" style="15"/>
    <col min="1288" max="1288" width="17.5703125" style="15" bestFit="1" customWidth="1"/>
    <col min="1289" max="1536" width="9.140625" style="15"/>
    <col min="1537" max="1537" width="41.7109375" style="15" customWidth="1"/>
    <col min="1538" max="1543" width="9.140625" style="15"/>
    <col min="1544" max="1544" width="17.5703125" style="15" bestFit="1" customWidth="1"/>
    <col min="1545" max="1792" width="9.140625" style="15"/>
    <col min="1793" max="1793" width="41.7109375" style="15" customWidth="1"/>
    <col min="1794" max="1799" width="9.140625" style="15"/>
    <col min="1800" max="1800" width="17.5703125" style="15" bestFit="1" customWidth="1"/>
    <col min="1801" max="2048" width="9.140625" style="15"/>
    <col min="2049" max="2049" width="41.7109375" style="15" customWidth="1"/>
    <col min="2050" max="2055" width="9.140625" style="15"/>
    <col min="2056" max="2056" width="17.5703125" style="15" bestFit="1" customWidth="1"/>
    <col min="2057" max="2304" width="9.140625" style="15"/>
    <col min="2305" max="2305" width="41.7109375" style="15" customWidth="1"/>
    <col min="2306" max="2311" width="9.140625" style="15"/>
    <col min="2312" max="2312" width="17.5703125" style="15" bestFit="1" customWidth="1"/>
    <col min="2313" max="2560" width="9.140625" style="15"/>
    <col min="2561" max="2561" width="41.7109375" style="15" customWidth="1"/>
    <col min="2562" max="2567" width="9.140625" style="15"/>
    <col min="2568" max="2568" width="17.5703125" style="15" bestFit="1" customWidth="1"/>
    <col min="2569" max="2816" width="9.140625" style="15"/>
    <col min="2817" max="2817" width="41.7109375" style="15" customWidth="1"/>
    <col min="2818" max="2823" width="9.140625" style="15"/>
    <col min="2824" max="2824" width="17.5703125" style="15" bestFit="1" customWidth="1"/>
    <col min="2825" max="3072" width="9.140625" style="15"/>
    <col min="3073" max="3073" width="41.7109375" style="15" customWidth="1"/>
    <col min="3074" max="3079" width="9.140625" style="15"/>
    <col min="3080" max="3080" width="17.5703125" style="15" bestFit="1" customWidth="1"/>
    <col min="3081" max="3328" width="9.140625" style="15"/>
    <col min="3329" max="3329" width="41.7109375" style="15" customWidth="1"/>
    <col min="3330" max="3335" width="9.140625" style="15"/>
    <col min="3336" max="3336" width="17.5703125" style="15" bestFit="1" customWidth="1"/>
    <col min="3337" max="3584" width="9.140625" style="15"/>
    <col min="3585" max="3585" width="41.7109375" style="15" customWidth="1"/>
    <col min="3586" max="3591" width="9.140625" style="15"/>
    <col min="3592" max="3592" width="17.5703125" style="15" bestFit="1" customWidth="1"/>
    <col min="3593" max="3840" width="9.140625" style="15"/>
    <col min="3841" max="3841" width="41.7109375" style="15" customWidth="1"/>
    <col min="3842" max="3847" width="9.140625" style="15"/>
    <col min="3848" max="3848" width="17.5703125" style="15" bestFit="1" customWidth="1"/>
    <col min="3849" max="4096" width="9.140625" style="15"/>
    <col min="4097" max="4097" width="41.7109375" style="15" customWidth="1"/>
    <col min="4098" max="4103" width="9.140625" style="15"/>
    <col min="4104" max="4104" width="17.5703125" style="15" bestFit="1" customWidth="1"/>
    <col min="4105" max="4352" width="9.140625" style="15"/>
    <col min="4353" max="4353" width="41.7109375" style="15" customWidth="1"/>
    <col min="4354" max="4359" width="9.140625" style="15"/>
    <col min="4360" max="4360" width="17.5703125" style="15" bestFit="1" customWidth="1"/>
    <col min="4361" max="4608" width="9.140625" style="15"/>
    <col min="4609" max="4609" width="41.7109375" style="15" customWidth="1"/>
    <col min="4610" max="4615" width="9.140625" style="15"/>
    <col min="4616" max="4616" width="17.5703125" style="15" bestFit="1" customWidth="1"/>
    <col min="4617" max="4864" width="9.140625" style="15"/>
    <col min="4865" max="4865" width="41.7109375" style="15" customWidth="1"/>
    <col min="4866" max="4871" width="9.140625" style="15"/>
    <col min="4872" max="4872" width="17.5703125" style="15" bestFit="1" customWidth="1"/>
    <col min="4873" max="5120" width="9.140625" style="15"/>
    <col min="5121" max="5121" width="41.7109375" style="15" customWidth="1"/>
    <col min="5122" max="5127" width="9.140625" style="15"/>
    <col min="5128" max="5128" width="17.5703125" style="15" bestFit="1" customWidth="1"/>
    <col min="5129" max="5376" width="9.140625" style="15"/>
    <col min="5377" max="5377" width="41.7109375" style="15" customWidth="1"/>
    <col min="5378" max="5383" width="9.140625" style="15"/>
    <col min="5384" max="5384" width="17.5703125" style="15" bestFit="1" customWidth="1"/>
    <col min="5385" max="5632" width="9.140625" style="15"/>
    <col min="5633" max="5633" width="41.7109375" style="15" customWidth="1"/>
    <col min="5634" max="5639" width="9.140625" style="15"/>
    <col min="5640" max="5640" width="17.5703125" style="15" bestFit="1" customWidth="1"/>
    <col min="5641" max="5888" width="9.140625" style="15"/>
    <col min="5889" max="5889" width="41.7109375" style="15" customWidth="1"/>
    <col min="5890" max="5895" width="9.140625" style="15"/>
    <col min="5896" max="5896" width="17.5703125" style="15" bestFit="1" customWidth="1"/>
    <col min="5897" max="6144" width="9.140625" style="15"/>
    <col min="6145" max="6145" width="41.7109375" style="15" customWidth="1"/>
    <col min="6146" max="6151" width="9.140625" style="15"/>
    <col min="6152" max="6152" width="17.5703125" style="15" bestFit="1" customWidth="1"/>
    <col min="6153" max="6400" width="9.140625" style="15"/>
    <col min="6401" max="6401" width="41.7109375" style="15" customWidth="1"/>
    <col min="6402" max="6407" width="9.140625" style="15"/>
    <col min="6408" max="6408" width="17.5703125" style="15" bestFit="1" customWidth="1"/>
    <col min="6409" max="6656" width="9.140625" style="15"/>
    <col min="6657" max="6657" width="41.7109375" style="15" customWidth="1"/>
    <col min="6658" max="6663" width="9.140625" style="15"/>
    <col min="6664" max="6664" width="17.5703125" style="15" bestFit="1" customWidth="1"/>
    <col min="6665" max="6912" width="9.140625" style="15"/>
    <col min="6913" max="6913" width="41.7109375" style="15" customWidth="1"/>
    <col min="6914" max="6919" width="9.140625" style="15"/>
    <col min="6920" max="6920" width="17.5703125" style="15" bestFit="1" customWidth="1"/>
    <col min="6921" max="7168" width="9.140625" style="15"/>
    <col min="7169" max="7169" width="41.7109375" style="15" customWidth="1"/>
    <col min="7170" max="7175" width="9.140625" style="15"/>
    <col min="7176" max="7176" width="17.5703125" style="15" bestFit="1" customWidth="1"/>
    <col min="7177" max="7424" width="9.140625" style="15"/>
    <col min="7425" max="7425" width="41.7109375" style="15" customWidth="1"/>
    <col min="7426" max="7431" width="9.140625" style="15"/>
    <col min="7432" max="7432" width="17.5703125" style="15" bestFit="1" customWidth="1"/>
    <col min="7433" max="7680" width="9.140625" style="15"/>
    <col min="7681" max="7681" width="41.7109375" style="15" customWidth="1"/>
    <col min="7682" max="7687" width="9.140625" style="15"/>
    <col min="7688" max="7688" width="17.5703125" style="15" bestFit="1" customWidth="1"/>
    <col min="7689" max="7936" width="9.140625" style="15"/>
    <col min="7937" max="7937" width="41.7109375" style="15" customWidth="1"/>
    <col min="7938" max="7943" width="9.140625" style="15"/>
    <col min="7944" max="7944" width="17.5703125" style="15" bestFit="1" customWidth="1"/>
    <col min="7945" max="8192" width="9.140625" style="15"/>
    <col min="8193" max="8193" width="41.7109375" style="15" customWidth="1"/>
    <col min="8194" max="8199" width="9.140625" style="15"/>
    <col min="8200" max="8200" width="17.5703125" style="15" bestFit="1" customWidth="1"/>
    <col min="8201" max="8448" width="9.140625" style="15"/>
    <col min="8449" max="8449" width="41.7109375" style="15" customWidth="1"/>
    <col min="8450" max="8455" width="9.140625" style="15"/>
    <col min="8456" max="8456" width="17.5703125" style="15" bestFit="1" customWidth="1"/>
    <col min="8457" max="8704" width="9.140625" style="15"/>
    <col min="8705" max="8705" width="41.7109375" style="15" customWidth="1"/>
    <col min="8706" max="8711" width="9.140625" style="15"/>
    <col min="8712" max="8712" width="17.5703125" style="15" bestFit="1" customWidth="1"/>
    <col min="8713" max="8960" width="9.140625" style="15"/>
    <col min="8961" max="8961" width="41.7109375" style="15" customWidth="1"/>
    <col min="8962" max="8967" width="9.140625" style="15"/>
    <col min="8968" max="8968" width="17.5703125" style="15" bestFit="1" customWidth="1"/>
    <col min="8969" max="9216" width="9.140625" style="15"/>
    <col min="9217" max="9217" width="41.7109375" style="15" customWidth="1"/>
    <col min="9218" max="9223" width="9.140625" style="15"/>
    <col min="9224" max="9224" width="17.5703125" style="15" bestFit="1" customWidth="1"/>
    <col min="9225" max="9472" width="9.140625" style="15"/>
    <col min="9473" max="9473" width="41.7109375" style="15" customWidth="1"/>
    <col min="9474" max="9479" width="9.140625" style="15"/>
    <col min="9480" max="9480" width="17.5703125" style="15" bestFit="1" customWidth="1"/>
    <col min="9481" max="9728" width="9.140625" style="15"/>
    <col min="9729" max="9729" width="41.7109375" style="15" customWidth="1"/>
    <col min="9730" max="9735" width="9.140625" style="15"/>
    <col min="9736" max="9736" width="17.5703125" style="15" bestFit="1" customWidth="1"/>
    <col min="9737" max="9984" width="9.140625" style="15"/>
    <col min="9985" max="9985" width="41.7109375" style="15" customWidth="1"/>
    <col min="9986" max="9991" width="9.140625" style="15"/>
    <col min="9992" max="9992" width="17.5703125" style="15" bestFit="1" customWidth="1"/>
    <col min="9993" max="10240" width="9.140625" style="15"/>
    <col min="10241" max="10241" width="41.7109375" style="15" customWidth="1"/>
    <col min="10242" max="10247" width="9.140625" style="15"/>
    <col min="10248" max="10248" width="17.5703125" style="15" bestFit="1" customWidth="1"/>
    <col min="10249" max="10496" width="9.140625" style="15"/>
    <col min="10497" max="10497" width="41.7109375" style="15" customWidth="1"/>
    <col min="10498" max="10503" width="9.140625" style="15"/>
    <col min="10504" max="10504" width="17.5703125" style="15" bestFit="1" customWidth="1"/>
    <col min="10505" max="10752" width="9.140625" style="15"/>
    <col min="10753" max="10753" width="41.7109375" style="15" customWidth="1"/>
    <col min="10754" max="10759" width="9.140625" style="15"/>
    <col min="10760" max="10760" width="17.5703125" style="15" bestFit="1" customWidth="1"/>
    <col min="10761" max="11008" width="9.140625" style="15"/>
    <col min="11009" max="11009" width="41.7109375" style="15" customWidth="1"/>
    <col min="11010" max="11015" width="9.140625" style="15"/>
    <col min="11016" max="11016" width="17.5703125" style="15" bestFit="1" customWidth="1"/>
    <col min="11017" max="11264" width="9.140625" style="15"/>
    <col min="11265" max="11265" width="41.7109375" style="15" customWidth="1"/>
    <col min="11266" max="11271" width="9.140625" style="15"/>
    <col min="11272" max="11272" width="17.5703125" style="15" bestFit="1" customWidth="1"/>
    <col min="11273" max="11520" width="9.140625" style="15"/>
    <col min="11521" max="11521" width="41.7109375" style="15" customWidth="1"/>
    <col min="11522" max="11527" width="9.140625" style="15"/>
    <col min="11528" max="11528" width="17.5703125" style="15" bestFit="1" customWidth="1"/>
    <col min="11529" max="11776" width="9.140625" style="15"/>
    <col min="11777" max="11777" width="41.7109375" style="15" customWidth="1"/>
    <col min="11778" max="11783" width="9.140625" style="15"/>
    <col min="11784" max="11784" width="17.5703125" style="15" bestFit="1" customWidth="1"/>
    <col min="11785" max="12032" width="9.140625" style="15"/>
    <col min="12033" max="12033" width="41.7109375" style="15" customWidth="1"/>
    <col min="12034" max="12039" width="9.140625" style="15"/>
    <col min="12040" max="12040" width="17.5703125" style="15" bestFit="1" customWidth="1"/>
    <col min="12041" max="12288" width="9.140625" style="15"/>
    <col min="12289" max="12289" width="41.7109375" style="15" customWidth="1"/>
    <col min="12290" max="12295" width="9.140625" style="15"/>
    <col min="12296" max="12296" width="17.5703125" style="15" bestFit="1" customWidth="1"/>
    <col min="12297" max="12544" width="9.140625" style="15"/>
    <col min="12545" max="12545" width="41.7109375" style="15" customWidth="1"/>
    <col min="12546" max="12551" width="9.140625" style="15"/>
    <col min="12552" max="12552" width="17.5703125" style="15" bestFit="1" customWidth="1"/>
    <col min="12553" max="12800" width="9.140625" style="15"/>
    <col min="12801" max="12801" width="41.7109375" style="15" customWidth="1"/>
    <col min="12802" max="12807" width="9.140625" style="15"/>
    <col min="12808" max="12808" width="17.5703125" style="15" bestFit="1" customWidth="1"/>
    <col min="12809" max="13056" width="9.140625" style="15"/>
    <col min="13057" max="13057" width="41.7109375" style="15" customWidth="1"/>
    <col min="13058" max="13063" width="9.140625" style="15"/>
    <col min="13064" max="13064" width="17.5703125" style="15" bestFit="1" customWidth="1"/>
    <col min="13065" max="13312" width="9.140625" style="15"/>
    <col min="13313" max="13313" width="41.7109375" style="15" customWidth="1"/>
    <col min="13314" max="13319" width="9.140625" style="15"/>
    <col min="13320" max="13320" width="17.5703125" style="15" bestFit="1" customWidth="1"/>
    <col min="13321" max="13568" width="9.140625" style="15"/>
    <col min="13569" max="13569" width="41.7109375" style="15" customWidth="1"/>
    <col min="13570" max="13575" width="9.140625" style="15"/>
    <col min="13576" max="13576" width="17.5703125" style="15" bestFit="1" customWidth="1"/>
    <col min="13577" max="13824" width="9.140625" style="15"/>
    <col min="13825" max="13825" width="41.7109375" style="15" customWidth="1"/>
    <col min="13826" max="13831" width="9.140625" style="15"/>
    <col min="13832" max="13832" width="17.5703125" style="15" bestFit="1" customWidth="1"/>
    <col min="13833" max="14080" width="9.140625" style="15"/>
    <col min="14081" max="14081" width="41.7109375" style="15" customWidth="1"/>
    <col min="14082" max="14087" width="9.140625" style="15"/>
    <col min="14088" max="14088" width="17.5703125" style="15" bestFit="1" customWidth="1"/>
    <col min="14089" max="14336" width="9.140625" style="15"/>
    <col min="14337" max="14337" width="41.7109375" style="15" customWidth="1"/>
    <col min="14338" max="14343" width="9.140625" style="15"/>
    <col min="14344" max="14344" width="17.5703125" style="15" bestFit="1" customWidth="1"/>
    <col min="14345" max="14592" width="9.140625" style="15"/>
    <col min="14593" max="14593" width="41.7109375" style="15" customWidth="1"/>
    <col min="14594" max="14599" width="9.140625" style="15"/>
    <col min="14600" max="14600" width="17.5703125" style="15" bestFit="1" customWidth="1"/>
    <col min="14601" max="14848" width="9.140625" style="15"/>
    <col min="14849" max="14849" width="41.7109375" style="15" customWidth="1"/>
    <col min="14850" max="14855" width="9.140625" style="15"/>
    <col min="14856" max="14856" width="17.5703125" style="15" bestFit="1" customWidth="1"/>
    <col min="14857" max="15104" width="9.140625" style="15"/>
    <col min="15105" max="15105" width="41.7109375" style="15" customWidth="1"/>
    <col min="15106" max="15111" width="9.140625" style="15"/>
    <col min="15112" max="15112" width="17.5703125" style="15" bestFit="1" customWidth="1"/>
    <col min="15113" max="15360" width="9.140625" style="15"/>
    <col min="15361" max="15361" width="41.7109375" style="15" customWidth="1"/>
    <col min="15362" max="15367" width="9.140625" style="15"/>
    <col min="15368" max="15368" width="17.5703125" style="15" bestFit="1" customWidth="1"/>
    <col min="15369" max="15616" width="9.140625" style="15"/>
    <col min="15617" max="15617" width="41.7109375" style="15" customWidth="1"/>
    <col min="15618" max="15623" width="9.140625" style="15"/>
    <col min="15624" max="15624" width="17.5703125" style="15" bestFit="1" customWidth="1"/>
    <col min="15625" max="15872" width="9.140625" style="15"/>
    <col min="15873" max="15873" width="41.7109375" style="15" customWidth="1"/>
    <col min="15874" max="15879" width="9.140625" style="15"/>
    <col min="15880" max="15880" width="17.5703125" style="15" bestFit="1" customWidth="1"/>
    <col min="15881" max="16128" width="9.140625" style="15"/>
    <col min="16129" max="16129" width="41.7109375" style="15" customWidth="1"/>
    <col min="16130" max="16135" width="9.140625" style="15"/>
    <col min="16136" max="16136" width="17.5703125" style="15" bestFit="1" customWidth="1"/>
    <col min="16137" max="16384" width="9.140625" style="15"/>
  </cols>
  <sheetData>
    <row r="1" spans="1:13" ht="15.75" x14ac:dyDescent="0.25">
      <c r="A1" s="112" t="s">
        <v>0</v>
      </c>
      <c r="B1" s="113"/>
      <c r="C1" s="113"/>
      <c r="D1" s="113"/>
      <c r="E1" s="113"/>
      <c r="F1" s="113"/>
      <c r="G1" s="113"/>
      <c r="H1" s="113"/>
    </row>
    <row r="2" spans="1:13" ht="15.75" thickBot="1" x14ac:dyDescent="0.25">
      <c r="H2" s="16"/>
    </row>
    <row r="3" spans="1:13" s="17" customFormat="1" ht="16.5" thickTop="1" x14ac:dyDescent="0.25">
      <c r="A3" s="64" t="s">
        <v>5</v>
      </c>
      <c r="B3" s="64" t="s">
        <v>38</v>
      </c>
      <c r="C3" s="64" t="s">
        <v>39</v>
      </c>
      <c r="D3" s="64" t="s">
        <v>40</v>
      </c>
      <c r="E3" s="64" t="s">
        <v>41</v>
      </c>
      <c r="F3" s="88" t="s">
        <v>42</v>
      </c>
      <c r="G3" s="64" t="s">
        <v>43</v>
      </c>
      <c r="H3" s="70" t="s">
        <v>6</v>
      </c>
    </row>
    <row r="4" spans="1:13" s="17" customFormat="1" ht="15.75" x14ac:dyDescent="0.25">
      <c r="A4" s="64" t="s">
        <v>33</v>
      </c>
      <c r="B4" s="66">
        <v>19.5</v>
      </c>
      <c r="C4" s="66">
        <v>24</v>
      </c>
      <c r="D4" s="66">
        <v>4.5</v>
      </c>
      <c r="E4" s="66">
        <v>4.3</v>
      </c>
      <c r="F4" s="89">
        <v>28.229384685949107</v>
      </c>
      <c r="G4" s="66">
        <v>4</v>
      </c>
      <c r="H4" s="65">
        <f>SUM(B4:G4)</f>
        <v>84.529384685949111</v>
      </c>
      <c r="I4" s="83">
        <f>H4-F4</f>
        <v>56.300000000000004</v>
      </c>
    </row>
    <row r="5" spans="1:13" ht="15.75" x14ac:dyDescent="0.25">
      <c r="A5" s="64" t="s">
        <v>34</v>
      </c>
      <c r="B5" s="66">
        <v>18</v>
      </c>
      <c r="C5" s="66">
        <v>21</v>
      </c>
      <c r="D5" s="66">
        <v>3.4</v>
      </c>
      <c r="E5" s="66">
        <v>3.5</v>
      </c>
      <c r="F5" s="89">
        <v>30</v>
      </c>
      <c r="G5" s="66">
        <v>3.3</v>
      </c>
      <c r="H5" s="65">
        <f t="shared" ref="H5:H7" si="0">SUM(B5:G5)</f>
        <v>79.2</v>
      </c>
      <c r="I5" s="83">
        <f t="shared" ref="I5:I7" si="1">H5-F5</f>
        <v>49.2</v>
      </c>
    </row>
    <row r="6" spans="1:13" ht="15.75" x14ac:dyDescent="0.25">
      <c r="A6" s="64" t="s">
        <v>36</v>
      </c>
      <c r="B6" s="66">
        <v>24.5</v>
      </c>
      <c r="C6" s="66">
        <v>29.400000000000002</v>
      </c>
      <c r="D6" s="66">
        <v>5</v>
      </c>
      <c r="E6" s="66">
        <v>5</v>
      </c>
      <c r="F6" s="89">
        <v>28.12941788299123</v>
      </c>
      <c r="G6" s="66">
        <v>4.5999999999999996</v>
      </c>
      <c r="H6" s="65">
        <f t="shared" si="0"/>
        <v>96.629417882991234</v>
      </c>
      <c r="I6" s="83">
        <f t="shared" si="1"/>
        <v>68.5</v>
      </c>
    </row>
    <row r="7" spans="1:13" ht="15.75" x14ac:dyDescent="0.25">
      <c r="A7" s="64" t="s">
        <v>37</v>
      </c>
      <c r="B7" s="75">
        <f>B6</f>
        <v>24.5</v>
      </c>
      <c r="C7" s="75">
        <f t="shared" ref="C7:G7" si="2">C6</f>
        <v>29.400000000000002</v>
      </c>
      <c r="D7" s="75">
        <f t="shared" si="2"/>
        <v>5</v>
      </c>
      <c r="E7" s="75">
        <f t="shared" si="2"/>
        <v>5</v>
      </c>
      <c r="F7" s="89">
        <v>29.408176785053083</v>
      </c>
      <c r="G7" s="75">
        <f t="shared" si="2"/>
        <v>4.5999999999999996</v>
      </c>
      <c r="H7" s="65">
        <f t="shared" si="0"/>
        <v>97.908176785053087</v>
      </c>
      <c r="I7" s="83">
        <f t="shared" si="1"/>
        <v>68.5</v>
      </c>
      <c r="J7" s="18"/>
      <c r="K7" s="18"/>
      <c r="L7" s="18"/>
      <c r="M7" s="18"/>
    </row>
  </sheetData>
  <mergeCells count="1">
    <mergeCell ref="A1:H1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C10" sqref="C10"/>
    </sheetView>
  </sheetViews>
  <sheetFormatPr defaultRowHeight="15" x14ac:dyDescent="0.2"/>
  <cols>
    <col min="1" max="1" width="41.7109375" style="15" customWidth="1"/>
    <col min="2" max="4" width="22.42578125" style="15" bestFit="1" customWidth="1"/>
    <col min="5" max="6" width="18.85546875" style="15" bestFit="1" customWidth="1"/>
    <col min="7" max="7" width="19.28515625" style="15" bestFit="1" customWidth="1"/>
    <col min="8" max="8" width="17.5703125" style="15" bestFit="1" customWidth="1"/>
    <col min="9" max="256" width="9.140625" style="15"/>
    <col min="257" max="257" width="41.7109375" style="15" customWidth="1"/>
    <col min="258" max="263" width="9.140625" style="15"/>
    <col min="264" max="264" width="17.5703125" style="15" bestFit="1" customWidth="1"/>
    <col min="265" max="512" width="9.140625" style="15"/>
    <col min="513" max="513" width="41.7109375" style="15" customWidth="1"/>
    <col min="514" max="519" width="9.140625" style="15"/>
    <col min="520" max="520" width="17.5703125" style="15" bestFit="1" customWidth="1"/>
    <col min="521" max="768" width="9.140625" style="15"/>
    <col min="769" max="769" width="41.7109375" style="15" customWidth="1"/>
    <col min="770" max="775" width="9.140625" style="15"/>
    <col min="776" max="776" width="17.5703125" style="15" bestFit="1" customWidth="1"/>
    <col min="777" max="1024" width="9.140625" style="15"/>
    <col min="1025" max="1025" width="41.7109375" style="15" customWidth="1"/>
    <col min="1026" max="1031" width="9.140625" style="15"/>
    <col min="1032" max="1032" width="17.5703125" style="15" bestFit="1" customWidth="1"/>
    <col min="1033" max="1280" width="9.140625" style="15"/>
    <col min="1281" max="1281" width="41.7109375" style="15" customWidth="1"/>
    <col min="1282" max="1287" width="9.140625" style="15"/>
    <col min="1288" max="1288" width="17.5703125" style="15" bestFit="1" customWidth="1"/>
    <col min="1289" max="1536" width="9.140625" style="15"/>
    <col min="1537" max="1537" width="41.7109375" style="15" customWidth="1"/>
    <col min="1538" max="1543" width="9.140625" style="15"/>
    <col min="1544" max="1544" width="17.5703125" style="15" bestFit="1" customWidth="1"/>
    <col min="1545" max="1792" width="9.140625" style="15"/>
    <col min="1793" max="1793" width="41.7109375" style="15" customWidth="1"/>
    <col min="1794" max="1799" width="9.140625" style="15"/>
    <col min="1800" max="1800" width="17.5703125" style="15" bestFit="1" customWidth="1"/>
    <col min="1801" max="2048" width="9.140625" style="15"/>
    <col min="2049" max="2049" width="41.7109375" style="15" customWidth="1"/>
    <col min="2050" max="2055" width="9.140625" style="15"/>
    <col min="2056" max="2056" width="17.5703125" style="15" bestFit="1" customWidth="1"/>
    <col min="2057" max="2304" width="9.140625" style="15"/>
    <col min="2305" max="2305" width="41.7109375" style="15" customWidth="1"/>
    <col min="2306" max="2311" width="9.140625" style="15"/>
    <col min="2312" max="2312" width="17.5703125" style="15" bestFit="1" customWidth="1"/>
    <col min="2313" max="2560" width="9.140625" style="15"/>
    <col min="2561" max="2561" width="41.7109375" style="15" customWidth="1"/>
    <col min="2562" max="2567" width="9.140625" style="15"/>
    <col min="2568" max="2568" width="17.5703125" style="15" bestFit="1" customWidth="1"/>
    <col min="2569" max="2816" width="9.140625" style="15"/>
    <col min="2817" max="2817" width="41.7109375" style="15" customWidth="1"/>
    <col min="2818" max="2823" width="9.140625" style="15"/>
    <col min="2824" max="2824" width="17.5703125" style="15" bestFit="1" customWidth="1"/>
    <col min="2825" max="3072" width="9.140625" style="15"/>
    <col min="3073" max="3073" width="41.7109375" style="15" customWidth="1"/>
    <col min="3074" max="3079" width="9.140625" style="15"/>
    <col min="3080" max="3080" width="17.5703125" style="15" bestFit="1" customWidth="1"/>
    <col min="3081" max="3328" width="9.140625" style="15"/>
    <col min="3329" max="3329" width="41.7109375" style="15" customWidth="1"/>
    <col min="3330" max="3335" width="9.140625" style="15"/>
    <col min="3336" max="3336" width="17.5703125" style="15" bestFit="1" customWidth="1"/>
    <col min="3337" max="3584" width="9.140625" style="15"/>
    <col min="3585" max="3585" width="41.7109375" style="15" customWidth="1"/>
    <col min="3586" max="3591" width="9.140625" style="15"/>
    <col min="3592" max="3592" width="17.5703125" style="15" bestFit="1" customWidth="1"/>
    <col min="3593" max="3840" width="9.140625" style="15"/>
    <col min="3841" max="3841" width="41.7109375" style="15" customWidth="1"/>
    <col min="3842" max="3847" width="9.140625" style="15"/>
    <col min="3848" max="3848" width="17.5703125" style="15" bestFit="1" customWidth="1"/>
    <col min="3849" max="4096" width="9.140625" style="15"/>
    <col min="4097" max="4097" width="41.7109375" style="15" customWidth="1"/>
    <col min="4098" max="4103" width="9.140625" style="15"/>
    <col min="4104" max="4104" width="17.5703125" style="15" bestFit="1" customWidth="1"/>
    <col min="4105" max="4352" width="9.140625" style="15"/>
    <col min="4353" max="4353" width="41.7109375" style="15" customWidth="1"/>
    <col min="4354" max="4359" width="9.140625" style="15"/>
    <col min="4360" max="4360" width="17.5703125" style="15" bestFit="1" customWidth="1"/>
    <col min="4361" max="4608" width="9.140625" style="15"/>
    <col min="4609" max="4609" width="41.7109375" style="15" customWidth="1"/>
    <col min="4610" max="4615" width="9.140625" style="15"/>
    <col min="4616" max="4616" width="17.5703125" style="15" bestFit="1" customWidth="1"/>
    <col min="4617" max="4864" width="9.140625" style="15"/>
    <col min="4865" max="4865" width="41.7109375" style="15" customWidth="1"/>
    <col min="4866" max="4871" width="9.140625" style="15"/>
    <col min="4872" max="4872" width="17.5703125" style="15" bestFit="1" customWidth="1"/>
    <col min="4873" max="5120" width="9.140625" style="15"/>
    <col min="5121" max="5121" width="41.7109375" style="15" customWidth="1"/>
    <col min="5122" max="5127" width="9.140625" style="15"/>
    <col min="5128" max="5128" width="17.5703125" style="15" bestFit="1" customWidth="1"/>
    <col min="5129" max="5376" width="9.140625" style="15"/>
    <col min="5377" max="5377" width="41.7109375" style="15" customWidth="1"/>
    <col min="5378" max="5383" width="9.140625" style="15"/>
    <col min="5384" max="5384" width="17.5703125" style="15" bestFit="1" customWidth="1"/>
    <col min="5385" max="5632" width="9.140625" style="15"/>
    <col min="5633" max="5633" width="41.7109375" style="15" customWidth="1"/>
    <col min="5634" max="5639" width="9.140625" style="15"/>
    <col min="5640" max="5640" width="17.5703125" style="15" bestFit="1" customWidth="1"/>
    <col min="5641" max="5888" width="9.140625" style="15"/>
    <col min="5889" max="5889" width="41.7109375" style="15" customWidth="1"/>
    <col min="5890" max="5895" width="9.140625" style="15"/>
    <col min="5896" max="5896" width="17.5703125" style="15" bestFit="1" customWidth="1"/>
    <col min="5897" max="6144" width="9.140625" style="15"/>
    <col min="6145" max="6145" width="41.7109375" style="15" customWidth="1"/>
    <col min="6146" max="6151" width="9.140625" style="15"/>
    <col min="6152" max="6152" width="17.5703125" style="15" bestFit="1" customWidth="1"/>
    <col min="6153" max="6400" width="9.140625" style="15"/>
    <col min="6401" max="6401" width="41.7109375" style="15" customWidth="1"/>
    <col min="6402" max="6407" width="9.140625" style="15"/>
    <col min="6408" max="6408" width="17.5703125" style="15" bestFit="1" customWidth="1"/>
    <col min="6409" max="6656" width="9.140625" style="15"/>
    <col min="6657" max="6657" width="41.7109375" style="15" customWidth="1"/>
    <col min="6658" max="6663" width="9.140625" style="15"/>
    <col min="6664" max="6664" width="17.5703125" style="15" bestFit="1" customWidth="1"/>
    <col min="6665" max="6912" width="9.140625" style="15"/>
    <col min="6913" max="6913" width="41.7109375" style="15" customWidth="1"/>
    <col min="6914" max="6919" width="9.140625" style="15"/>
    <col min="6920" max="6920" width="17.5703125" style="15" bestFit="1" customWidth="1"/>
    <col min="6921" max="7168" width="9.140625" style="15"/>
    <col min="7169" max="7169" width="41.7109375" style="15" customWidth="1"/>
    <col min="7170" max="7175" width="9.140625" style="15"/>
    <col min="7176" max="7176" width="17.5703125" style="15" bestFit="1" customWidth="1"/>
    <col min="7177" max="7424" width="9.140625" style="15"/>
    <col min="7425" max="7425" width="41.7109375" style="15" customWidth="1"/>
    <col min="7426" max="7431" width="9.140625" style="15"/>
    <col min="7432" max="7432" width="17.5703125" style="15" bestFit="1" customWidth="1"/>
    <col min="7433" max="7680" width="9.140625" style="15"/>
    <col min="7681" max="7681" width="41.7109375" style="15" customWidth="1"/>
    <col min="7682" max="7687" width="9.140625" style="15"/>
    <col min="7688" max="7688" width="17.5703125" style="15" bestFit="1" customWidth="1"/>
    <col min="7689" max="7936" width="9.140625" style="15"/>
    <col min="7937" max="7937" width="41.7109375" style="15" customWidth="1"/>
    <col min="7938" max="7943" width="9.140625" style="15"/>
    <col min="7944" max="7944" width="17.5703125" style="15" bestFit="1" customWidth="1"/>
    <col min="7945" max="8192" width="9.140625" style="15"/>
    <col min="8193" max="8193" width="41.7109375" style="15" customWidth="1"/>
    <col min="8194" max="8199" width="9.140625" style="15"/>
    <col min="8200" max="8200" width="17.5703125" style="15" bestFit="1" customWidth="1"/>
    <col min="8201" max="8448" width="9.140625" style="15"/>
    <col min="8449" max="8449" width="41.7109375" style="15" customWidth="1"/>
    <col min="8450" max="8455" width="9.140625" style="15"/>
    <col min="8456" max="8456" width="17.5703125" style="15" bestFit="1" customWidth="1"/>
    <col min="8457" max="8704" width="9.140625" style="15"/>
    <col min="8705" max="8705" width="41.7109375" style="15" customWidth="1"/>
    <col min="8706" max="8711" width="9.140625" style="15"/>
    <col min="8712" max="8712" width="17.5703125" style="15" bestFit="1" customWidth="1"/>
    <col min="8713" max="8960" width="9.140625" style="15"/>
    <col min="8961" max="8961" width="41.7109375" style="15" customWidth="1"/>
    <col min="8962" max="8967" width="9.140625" style="15"/>
    <col min="8968" max="8968" width="17.5703125" style="15" bestFit="1" customWidth="1"/>
    <col min="8969" max="9216" width="9.140625" style="15"/>
    <col min="9217" max="9217" width="41.7109375" style="15" customWidth="1"/>
    <col min="9218" max="9223" width="9.140625" style="15"/>
    <col min="9224" max="9224" width="17.5703125" style="15" bestFit="1" customWidth="1"/>
    <col min="9225" max="9472" width="9.140625" style="15"/>
    <col min="9473" max="9473" width="41.7109375" style="15" customWidth="1"/>
    <col min="9474" max="9479" width="9.140625" style="15"/>
    <col min="9480" max="9480" width="17.5703125" style="15" bestFit="1" customWidth="1"/>
    <col min="9481" max="9728" width="9.140625" style="15"/>
    <col min="9729" max="9729" width="41.7109375" style="15" customWidth="1"/>
    <col min="9730" max="9735" width="9.140625" style="15"/>
    <col min="9736" max="9736" width="17.5703125" style="15" bestFit="1" customWidth="1"/>
    <col min="9737" max="9984" width="9.140625" style="15"/>
    <col min="9985" max="9985" width="41.7109375" style="15" customWidth="1"/>
    <col min="9986" max="9991" width="9.140625" style="15"/>
    <col min="9992" max="9992" width="17.5703125" style="15" bestFit="1" customWidth="1"/>
    <col min="9993" max="10240" width="9.140625" style="15"/>
    <col min="10241" max="10241" width="41.7109375" style="15" customWidth="1"/>
    <col min="10242" max="10247" width="9.140625" style="15"/>
    <col min="10248" max="10248" width="17.5703125" style="15" bestFit="1" customWidth="1"/>
    <col min="10249" max="10496" width="9.140625" style="15"/>
    <col min="10497" max="10497" width="41.7109375" style="15" customWidth="1"/>
    <col min="10498" max="10503" width="9.140625" style="15"/>
    <col min="10504" max="10504" width="17.5703125" style="15" bestFit="1" customWidth="1"/>
    <col min="10505" max="10752" width="9.140625" style="15"/>
    <col min="10753" max="10753" width="41.7109375" style="15" customWidth="1"/>
    <col min="10754" max="10759" width="9.140625" style="15"/>
    <col min="10760" max="10760" width="17.5703125" style="15" bestFit="1" customWidth="1"/>
    <col min="10761" max="11008" width="9.140625" style="15"/>
    <col min="11009" max="11009" width="41.7109375" style="15" customWidth="1"/>
    <col min="11010" max="11015" width="9.140625" style="15"/>
    <col min="11016" max="11016" width="17.5703125" style="15" bestFit="1" customWidth="1"/>
    <col min="11017" max="11264" width="9.140625" style="15"/>
    <col min="11265" max="11265" width="41.7109375" style="15" customWidth="1"/>
    <col min="11266" max="11271" width="9.140625" style="15"/>
    <col min="11272" max="11272" width="17.5703125" style="15" bestFit="1" customWidth="1"/>
    <col min="11273" max="11520" width="9.140625" style="15"/>
    <col min="11521" max="11521" width="41.7109375" style="15" customWidth="1"/>
    <col min="11522" max="11527" width="9.140625" style="15"/>
    <col min="11528" max="11528" width="17.5703125" style="15" bestFit="1" customWidth="1"/>
    <col min="11529" max="11776" width="9.140625" style="15"/>
    <col min="11777" max="11777" width="41.7109375" style="15" customWidth="1"/>
    <col min="11778" max="11783" width="9.140625" style="15"/>
    <col min="11784" max="11784" width="17.5703125" style="15" bestFit="1" customWidth="1"/>
    <col min="11785" max="12032" width="9.140625" style="15"/>
    <col min="12033" max="12033" width="41.7109375" style="15" customWidth="1"/>
    <col min="12034" max="12039" width="9.140625" style="15"/>
    <col min="12040" max="12040" width="17.5703125" style="15" bestFit="1" customWidth="1"/>
    <col min="12041" max="12288" width="9.140625" style="15"/>
    <col min="12289" max="12289" width="41.7109375" style="15" customWidth="1"/>
    <col min="12290" max="12295" width="9.140625" style="15"/>
    <col min="12296" max="12296" width="17.5703125" style="15" bestFit="1" customWidth="1"/>
    <col min="12297" max="12544" width="9.140625" style="15"/>
    <col min="12545" max="12545" width="41.7109375" style="15" customWidth="1"/>
    <col min="12546" max="12551" width="9.140625" style="15"/>
    <col min="12552" max="12552" width="17.5703125" style="15" bestFit="1" customWidth="1"/>
    <col min="12553" max="12800" width="9.140625" style="15"/>
    <col min="12801" max="12801" width="41.7109375" style="15" customWidth="1"/>
    <col min="12802" max="12807" width="9.140625" style="15"/>
    <col min="12808" max="12808" width="17.5703125" style="15" bestFit="1" customWidth="1"/>
    <col min="12809" max="13056" width="9.140625" style="15"/>
    <col min="13057" max="13057" width="41.7109375" style="15" customWidth="1"/>
    <col min="13058" max="13063" width="9.140625" style="15"/>
    <col min="13064" max="13064" width="17.5703125" style="15" bestFit="1" customWidth="1"/>
    <col min="13065" max="13312" width="9.140625" style="15"/>
    <col min="13313" max="13313" width="41.7109375" style="15" customWidth="1"/>
    <col min="13314" max="13319" width="9.140625" style="15"/>
    <col min="13320" max="13320" width="17.5703125" style="15" bestFit="1" customWidth="1"/>
    <col min="13321" max="13568" width="9.140625" style="15"/>
    <col min="13569" max="13569" width="41.7109375" style="15" customWidth="1"/>
    <col min="13570" max="13575" width="9.140625" style="15"/>
    <col min="13576" max="13576" width="17.5703125" style="15" bestFit="1" customWidth="1"/>
    <col min="13577" max="13824" width="9.140625" style="15"/>
    <col min="13825" max="13825" width="41.7109375" style="15" customWidth="1"/>
    <col min="13826" max="13831" width="9.140625" style="15"/>
    <col min="13832" max="13832" width="17.5703125" style="15" bestFit="1" customWidth="1"/>
    <col min="13833" max="14080" width="9.140625" style="15"/>
    <col min="14081" max="14081" width="41.7109375" style="15" customWidth="1"/>
    <col min="14082" max="14087" width="9.140625" style="15"/>
    <col min="14088" max="14088" width="17.5703125" style="15" bestFit="1" customWidth="1"/>
    <col min="14089" max="14336" width="9.140625" style="15"/>
    <col min="14337" max="14337" width="41.7109375" style="15" customWidth="1"/>
    <col min="14338" max="14343" width="9.140625" style="15"/>
    <col min="14344" max="14344" width="17.5703125" style="15" bestFit="1" customWidth="1"/>
    <col min="14345" max="14592" width="9.140625" style="15"/>
    <col min="14593" max="14593" width="41.7109375" style="15" customWidth="1"/>
    <col min="14594" max="14599" width="9.140625" style="15"/>
    <col min="14600" max="14600" width="17.5703125" style="15" bestFit="1" customWidth="1"/>
    <col min="14601" max="14848" width="9.140625" style="15"/>
    <col min="14849" max="14849" width="41.7109375" style="15" customWidth="1"/>
    <col min="14850" max="14855" width="9.140625" style="15"/>
    <col min="14856" max="14856" width="17.5703125" style="15" bestFit="1" customWidth="1"/>
    <col min="14857" max="15104" width="9.140625" style="15"/>
    <col min="15105" max="15105" width="41.7109375" style="15" customWidth="1"/>
    <col min="15106" max="15111" width="9.140625" style="15"/>
    <col min="15112" max="15112" width="17.5703125" style="15" bestFit="1" customWidth="1"/>
    <col min="15113" max="15360" width="9.140625" style="15"/>
    <col min="15361" max="15361" width="41.7109375" style="15" customWidth="1"/>
    <col min="15362" max="15367" width="9.140625" style="15"/>
    <col min="15368" max="15368" width="17.5703125" style="15" bestFit="1" customWidth="1"/>
    <col min="15369" max="15616" width="9.140625" style="15"/>
    <col min="15617" max="15617" width="41.7109375" style="15" customWidth="1"/>
    <col min="15618" max="15623" width="9.140625" style="15"/>
    <col min="15624" max="15624" width="17.5703125" style="15" bestFit="1" customWidth="1"/>
    <col min="15625" max="15872" width="9.140625" style="15"/>
    <col min="15873" max="15873" width="41.7109375" style="15" customWidth="1"/>
    <col min="15874" max="15879" width="9.140625" style="15"/>
    <col min="15880" max="15880" width="17.5703125" style="15" bestFit="1" customWidth="1"/>
    <col min="15881" max="16128" width="9.140625" style="15"/>
    <col min="16129" max="16129" width="41.7109375" style="15" customWidth="1"/>
    <col min="16130" max="16135" width="9.140625" style="15"/>
    <col min="16136" max="16136" width="17.5703125" style="15" bestFit="1" customWidth="1"/>
    <col min="16137" max="16384" width="9.140625" style="15"/>
  </cols>
  <sheetData>
    <row r="1" spans="1:13" ht="15.75" x14ac:dyDescent="0.25">
      <c r="A1" s="112" t="s">
        <v>0</v>
      </c>
      <c r="B1" s="113"/>
      <c r="C1" s="113"/>
      <c r="D1" s="113"/>
      <c r="E1" s="113"/>
      <c r="F1" s="113"/>
      <c r="G1" s="113"/>
      <c r="H1" s="113"/>
    </row>
    <row r="2" spans="1:13" ht="15.75" thickBot="1" x14ac:dyDescent="0.25">
      <c r="H2" s="16"/>
    </row>
    <row r="3" spans="1:13" s="17" customFormat="1" ht="16.5" thickTop="1" x14ac:dyDescent="0.25">
      <c r="A3" s="64" t="s">
        <v>5</v>
      </c>
      <c r="B3" s="64" t="s">
        <v>38</v>
      </c>
      <c r="C3" s="64" t="s">
        <v>39</v>
      </c>
      <c r="D3" s="64" t="s">
        <v>40</v>
      </c>
      <c r="E3" s="64" t="s">
        <v>41</v>
      </c>
      <c r="F3" s="88" t="s">
        <v>42</v>
      </c>
      <c r="G3" s="64" t="s">
        <v>43</v>
      </c>
      <c r="H3" s="70" t="s">
        <v>6</v>
      </c>
    </row>
    <row r="4" spans="1:13" s="17" customFormat="1" ht="15.75" x14ac:dyDescent="0.25">
      <c r="A4" s="64" t="s">
        <v>33</v>
      </c>
      <c r="B4" s="66">
        <v>12.5</v>
      </c>
      <c r="C4" s="66">
        <v>24</v>
      </c>
      <c r="D4" s="66">
        <v>4</v>
      </c>
      <c r="E4" s="66">
        <v>4</v>
      </c>
      <c r="F4" s="89">
        <v>28.229384685949107</v>
      </c>
      <c r="G4" s="66">
        <v>4</v>
      </c>
      <c r="H4" s="65">
        <f>SUM(B4:G4)</f>
        <v>76.7293846859491</v>
      </c>
      <c r="I4" s="83">
        <f>H4-F4</f>
        <v>48.499999999999993</v>
      </c>
    </row>
    <row r="5" spans="1:13" ht="15.75" x14ac:dyDescent="0.25">
      <c r="A5" s="64" t="s">
        <v>34</v>
      </c>
      <c r="B5" s="66">
        <v>17.5</v>
      </c>
      <c r="C5" s="66">
        <v>21</v>
      </c>
      <c r="D5" s="66">
        <v>4</v>
      </c>
      <c r="E5" s="66">
        <v>4</v>
      </c>
      <c r="F5" s="89">
        <v>30</v>
      </c>
      <c r="G5" s="66">
        <v>3.5</v>
      </c>
      <c r="H5" s="65">
        <f t="shared" ref="H5:H7" si="0">SUM(B5:G5)</f>
        <v>80</v>
      </c>
      <c r="I5" s="83">
        <f t="shared" ref="I5:I7" si="1">H5-F5</f>
        <v>50</v>
      </c>
    </row>
    <row r="6" spans="1:13" ht="15.75" x14ac:dyDescent="0.25">
      <c r="A6" s="64" t="s">
        <v>36</v>
      </c>
      <c r="B6" s="66">
        <v>23.75</v>
      </c>
      <c r="C6" s="66">
        <v>28.5</v>
      </c>
      <c r="D6" s="66">
        <v>4</v>
      </c>
      <c r="E6" s="66">
        <v>4</v>
      </c>
      <c r="F6" s="89">
        <v>28.12941788299123</v>
      </c>
      <c r="G6" s="66">
        <v>3.5</v>
      </c>
      <c r="H6" s="65">
        <f t="shared" si="0"/>
        <v>91.879417882991234</v>
      </c>
      <c r="I6" s="83">
        <f t="shared" si="1"/>
        <v>63.75</v>
      </c>
    </row>
    <row r="7" spans="1:13" ht="15.75" x14ac:dyDescent="0.25">
      <c r="A7" s="64" t="s">
        <v>37</v>
      </c>
      <c r="B7" s="75">
        <f>B6</f>
        <v>23.75</v>
      </c>
      <c r="C7" s="75">
        <f t="shared" ref="C7:G7" si="2">C6</f>
        <v>28.5</v>
      </c>
      <c r="D7" s="75">
        <f t="shared" si="2"/>
        <v>4</v>
      </c>
      <c r="E7" s="75">
        <f t="shared" si="2"/>
        <v>4</v>
      </c>
      <c r="F7" s="89">
        <v>29.408176785053083</v>
      </c>
      <c r="G7" s="75">
        <f t="shared" si="2"/>
        <v>3.5</v>
      </c>
      <c r="H7" s="65">
        <f t="shared" si="0"/>
        <v>93.158176785053087</v>
      </c>
      <c r="I7" s="83">
        <f t="shared" si="1"/>
        <v>63.75</v>
      </c>
      <c r="J7" s="18"/>
      <c r="K7" s="18"/>
      <c r="L7" s="18"/>
      <c r="M7" s="18"/>
    </row>
  </sheetData>
  <mergeCells count="1">
    <mergeCell ref="A1:H1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G33" sqref="G33"/>
    </sheetView>
  </sheetViews>
  <sheetFormatPr defaultRowHeight="15" x14ac:dyDescent="0.2"/>
  <cols>
    <col min="1" max="1" width="41.7109375" style="15" customWidth="1"/>
    <col min="2" max="4" width="22.42578125" style="15" bestFit="1" customWidth="1"/>
    <col min="5" max="5" width="18.85546875" style="15" bestFit="1" customWidth="1"/>
    <col min="6" max="6" width="18.85546875" style="87" bestFit="1" customWidth="1"/>
    <col min="7" max="7" width="19.28515625" style="15" bestFit="1" customWidth="1"/>
    <col min="8" max="8" width="17.5703125" style="15" bestFit="1" customWidth="1"/>
    <col min="9" max="16384" width="9.140625" style="15"/>
  </cols>
  <sheetData>
    <row r="1" spans="1:13" ht="15.75" x14ac:dyDescent="0.25">
      <c r="A1" s="112" t="s">
        <v>0</v>
      </c>
      <c r="B1" s="113"/>
      <c r="C1" s="113"/>
      <c r="D1" s="113"/>
      <c r="E1" s="113"/>
      <c r="F1" s="113"/>
      <c r="G1" s="113"/>
      <c r="H1" s="113"/>
    </row>
    <row r="2" spans="1:13" ht="15.75" thickBot="1" x14ac:dyDescent="0.25">
      <c r="H2" s="16"/>
    </row>
    <row r="3" spans="1:13" s="17" customFormat="1" ht="16.5" thickTop="1" x14ac:dyDescent="0.25">
      <c r="A3" s="64" t="s">
        <v>5</v>
      </c>
      <c r="B3" s="64" t="s">
        <v>38</v>
      </c>
      <c r="C3" s="64" t="s">
        <v>39</v>
      </c>
      <c r="D3" s="64" t="s">
        <v>40</v>
      </c>
      <c r="E3" s="64" t="s">
        <v>41</v>
      </c>
      <c r="F3" s="88" t="s">
        <v>42</v>
      </c>
      <c r="G3" s="64" t="s">
        <v>43</v>
      </c>
      <c r="H3" s="70" t="s">
        <v>6</v>
      </c>
    </row>
    <row r="4" spans="1:13" s="17" customFormat="1" ht="15.75" x14ac:dyDescent="0.25">
      <c r="A4" s="64" t="s">
        <v>33</v>
      </c>
      <c r="B4" s="66">
        <v>23</v>
      </c>
      <c r="C4" s="66">
        <v>27</v>
      </c>
      <c r="D4" s="66">
        <v>4.5</v>
      </c>
      <c r="E4" s="66">
        <v>4.5999999999999996</v>
      </c>
      <c r="F4" s="89">
        <v>28.229384685949107</v>
      </c>
      <c r="G4" s="66">
        <v>4.8</v>
      </c>
      <c r="H4" s="65">
        <f>SUM(B4:G4)</f>
        <v>92.129384685949105</v>
      </c>
      <c r="I4" s="83">
        <f>H4-F4</f>
        <v>63.9</v>
      </c>
    </row>
    <row r="5" spans="1:13" ht="15.75" x14ac:dyDescent="0.25">
      <c r="A5" s="64" t="s">
        <v>34</v>
      </c>
      <c r="B5" s="66">
        <v>20.5</v>
      </c>
      <c r="C5" s="66">
        <v>25.200000000000003</v>
      </c>
      <c r="D5" s="66">
        <v>4.5</v>
      </c>
      <c r="E5" s="66">
        <v>4.0999999999999996</v>
      </c>
      <c r="F5" s="89">
        <v>30</v>
      </c>
      <c r="G5" s="66">
        <v>4.3</v>
      </c>
      <c r="H5" s="65">
        <f t="shared" ref="H5:H7" si="0">SUM(B5:G5)</f>
        <v>88.600000000000009</v>
      </c>
      <c r="I5" s="83">
        <f t="shared" ref="I5:I7" si="1">H5-F5</f>
        <v>58.600000000000009</v>
      </c>
    </row>
    <row r="6" spans="1:13" ht="15.75" x14ac:dyDescent="0.25">
      <c r="A6" s="64" t="s">
        <v>36</v>
      </c>
      <c r="B6" s="66">
        <v>22.5</v>
      </c>
      <c r="C6" s="66">
        <v>27</v>
      </c>
      <c r="D6" s="66">
        <v>4.5</v>
      </c>
      <c r="E6" s="66">
        <v>4.5</v>
      </c>
      <c r="F6" s="89">
        <v>28.12941788299123</v>
      </c>
      <c r="G6" s="66">
        <v>4.5</v>
      </c>
      <c r="H6" s="65">
        <f t="shared" si="0"/>
        <v>91.129417882991234</v>
      </c>
      <c r="I6" s="83">
        <f t="shared" si="1"/>
        <v>63</v>
      </c>
    </row>
    <row r="7" spans="1:13" ht="15.75" x14ac:dyDescent="0.25">
      <c r="A7" s="64" t="s">
        <v>37</v>
      </c>
      <c r="B7" s="75">
        <f>B6</f>
        <v>22.5</v>
      </c>
      <c r="C7" s="75">
        <f t="shared" ref="C7:G7" si="2">C6</f>
        <v>27</v>
      </c>
      <c r="D7" s="75">
        <f t="shared" si="2"/>
        <v>4.5</v>
      </c>
      <c r="E7" s="75">
        <f t="shared" si="2"/>
        <v>4.5</v>
      </c>
      <c r="F7" s="89">
        <v>29.408176785053083</v>
      </c>
      <c r="G7" s="75">
        <f t="shared" si="2"/>
        <v>4.5</v>
      </c>
      <c r="H7" s="65">
        <f t="shared" si="0"/>
        <v>92.408176785053087</v>
      </c>
      <c r="I7" s="83">
        <f t="shared" si="1"/>
        <v>63</v>
      </c>
      <c r="J7" s="18"/>
      <c r="K7" s="18"/>
      <c r="L7" s="18"/>
      <c r="M7" s="18"/>
    </row>
  </sheetData>
  <mergeCells count="1">
    <mergeCell ref="A1:H1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C23" sqref="C23"/>
    </sheetView>
  </sheetViews>
  <sheetFormatPr defaultRowHeight="15" x14ac:dyDescent="0.2"/>
  <cols>
    <col min="1" max="1" width="41.7109375" style="15" customWidth="1"/>
    <col min="2" max="4" width="22.42578125" style="15" bestFit="1" customWidth="1"/>
    <col min="5" max="6" width="18.85546875" style="15" bestFit="1" customWidth="1"/>
    <col min="7" max="7" width="19.28515625" style="15" bestFit="1" customWidth="1"/>
    <col min="8" max="8" width="17.5703125" style="15" bestFit="1" customWidth="1"/>
    <col min="9" max="255" width="9.140625" style="15"/>
    <col min="256" max="256" width="41.7109375" style="15" customWidth="1"/>
    <col min="257" max="262" width="9.140625" style="15"/>
    <col min="263" max="263" width="17.5703125" style="15" bestFit="1" customWidth="1"/>
    <col min="264" max="511" width="9.140625" style="15"/>
    <col min="512" max="512" width="41.7109375" style="15" customWidth="1"/>
    <col min="513" max="518" width="9.140625" style="15"/>
    <col min="519" max="519" width="17.5703125" style="15" bestFit="1" customWidth="1"/>
    <col min="520" max="767" width="9.140625" style="15"/>
    <col min="768" max="768" width="41.7109375" style="15" customWidth="1"/>
    <col min="769" max="774" width="9.140625" style="15"/>
    <col min="775" max="775" width="17.5703125" style="15" bestFit="1" customWidth="1"/>
    <col min="776" max="1023" width="9.140625" style="15"/>
    <col min="1024" max="1024" width="41.7109375" style="15" customWidth="1"/>
    <col min="1025" max="1030" width="9.140625" style="15"/>
    <col min="1031" max="1031" width="17.5703125" style="15" bestFit="1" customWidth="1"/>
    <col min="1032" max="1279" width="9.140625" style="15"/>
    <col min="1280" max="1280" width="41.7109375" style="15" customWidth="1"/>
    <col min="1281" max="1286" width="9.140625" style="15"/>
    <col min="1287" max="1287" width="17.5703125" style="15" bestFit="1" customWidth="1"/>
    <col min="1288" max="1535" width="9.140625" style="15"/>
    <col min="1536" max="1536" width="41.7109375" style="15" customWidth="1"/>
    <col min="1537" max="1542" width="9.140625" style="15"/>
    <col min="1543" max="1543" width="17.5703125" style="15" bestFit="1" customWidth="1"/>
    <col min="1544" max="1791" width="9.140625" style="15"/>
    <col min="1792" max="1792" width="41.7109375" style="15" customWidth="1"/>
    <col min="1793" max="1798" width="9.140625" style="15"/>
    <col min="1799" max="1799" width="17.5703125" style="15" bestFit="1" customWidth="1"/>
    <col min="1800" max="2047" width="9.140625" style="15"/>
    <col min="2048" max="2048" width="41.7109375" style="15" customWidth="1"/>
    <col min="2049" max="2054" width="9.140625" style="15"/>
    <col min="2055" max="2055" width="17.5703125" style="15" bestFit="1" customWidth="1"/>
    <col min="2056" max="2303" width="9.140625" style="15"/>
    <col min="2304" max="2304" width="41.7109375" style="15" customWidth="1"/>
    <col min="2305" max="2310" width="9.140625" style="15"/>
    <col min="2311" max="2311" width="17.5703125" style="15" bestFit="1" customWidth="1"/>
    <col min="2312" max="2559" width="9.140625" style="15"/>
    <col min="2560" max="2560" width="41.7109375" style="15" customWidth="1"/>
    <col min="2561" max="2566" width="9.140625" style="15"/>
    <col min="2567" max="2567" width="17.5703125" style="15" bestFit="1" customWidth="1"/>
    <col min="2568" max="2815" width="9.140625" style="15"/>
    <col min="2816" max="2816" width="41.7109375" style="15" customWidth="1"/>
    <col min="2817" max="2822" width="9.140625" style="15"/>
    <col min="2823" max="2823" width="17.5703125" style="15" bestFit="1" customWidth="1"/>
    <col min="2824" max="3071" width="9.140625" style="15"/>
    <col min="3072" max="3072" width="41.7109375" style="15" customWidth="1"/>
    <col min="3073" max="3078" width="9.140625" style="15"/>
    <col min="3079" max="3079" width="17.5703125" style="15" bestFit="1" customWidth="1"/>
    <col min="3080" max="3327" width="9.140625" style="15"/>
    <col min="3328" max="3328" width="41.7109375" style="15" customWidth="1"/>
    <col min="3329" max="3334" width="9.140625" style="15"/>
    <col min="3335" max="3335" width="17.5703125" style="15" bestFit="1" customWidth="1"/>
    <col min="3336" max="3583" width="9.140625" style="15"/>
    <col min="3584" max="3584" width="41.7109375" style="15" customWidth="1"/>
    <col min="3585" max="3590" width="9.140625" style="15"/>
    <col min="3591" max="3591" width="17.5703125" style="15" bestFit="1" customWidth="1"/>
    <col min="3592" max="3839" width="9.140625" style="15"/>
    <col min="3840" max="3840" width="41.7109375" style="15" customWidth="1"/>
    <col min="3841" max="3846" width="9.140625" style="15"/>
    <col min="3847" max="3847" width="17.5703125" style="15" bestFit="1" customWidth="1"/>
    <col min="3848" max="4095" width="9.140625" style="15"/>
    <col min="4096" max="4096" width="41.7109375" style="15" customWidth="1"/>
    <col min="4097" max="4102" width="9.140625" style="15"/>
    <col min="4103" max="4103" width="17.5703125" style="15" bestFit="1" customWidth="1"/>
    <col min="4104" max="4351" width="9.140625" style="15"/>
    <col min="4352" max="4352" width="41.7109375" style="15" customWidth="1"/>
    <col min="4353" max="4358" width="9.140625" style="15"/>
    <col min="4359" max="4359" width="17.5703125" style="15" bestFit="1" customWidth="1"/>
    <col min="4360" max="4607" width="9.140625" style="15"/>
    <col min="4608" max="4608" width="41.7109375" style="15" customWidth="1"/>
    <col min="4609" max="4614" width="9.140625" style="15"/>
    <col min="4615" max="4615" width="17.5703125" style="15" bestFit="1" customWidth="1"/>
    <col min="4616" max="4863" width="9.140625" style="15"/>
    <col min="4864" max="4864" width="41.7109375" style="15" customWidth="1"/>
    <col min="4865" max="4870" width="9.140625" style="15"/>
    <col min="4871" max="4871" width="17.5703125" style="15" bestFit="1" customWidth="1"/>
    <col min="4872" max="5119" width="9.140625" style="15"/>
    <col min="5120" max="5120" width="41.7109375" style="15" customWidth="1"/>
    <col min="5121" max="5126" width="9.140625" style="15"/>
    <col min="5127" max="5127" width="17.5703125" style="15" bestFit="1" customWidth="1"/>
    <col min="5128" max="5375" width="9.140625" style="15"/>
    <col min="5376" max="5376" width="41.7109375" style="15" customWidth="1"/>
    <col min="5377" max="5382" width="9.140625" style="15"/>
    <col min="5383" max="5383" width="17.5703125" style="15" bestFit="1" customWidth="1"/>
    <col min="5384" max="5631" width="9.140625" style="15"/>
    <col min="5632" max="5632" width="41.7109375" style="15" customWidth="1"/>
    <col min="5633" max="5638" width="9.140625" style="15"/>
    <col min="5639" max="5639" width="17.5703125" style="15" bestFit="1" customWidth="1"/>
    <col min="5640" max="5887" width="9.140625" style="15"/>
    <col min="5888" max="5888" width="41.7109375" style="15" customWidth="1"/>
    <col min="5889" max="5894" width="9.140625" style="15"/>
    <col min="5895" max="5895" width="17.5703125" style="15" bestFit="1" customWidth="1"/>
    <col min="5896" max="6143" width="9.140625" style="15"/>
    <col min="6144" max="6144" width="41.7109375" style="15" customWidth="1"/>
    <col min="6145" max="6150" width="9.140625" style="15"/>
    <col min="6151" max="6151" width="17.5703125" style="15" bestFit="1" customWidth="1"/>
    <col min="6152" max="6399" width="9.140625" style="15"/>
    <col min="6400" max="6400" width="41.7109375" style="15" customWidth="1"/>
    <col min="6401" max="6406" width="9.140625" style="15"/>
    <col min="6407" max="6407" width="17.5703125" style="15" bestFit="1" customWidth="1"/>
    <col min="6408" max="6655" width="9.140625" style="15"/>
    <col min="6656" max="6656" width="41.7109375" style="15" customWidth="1"/>
    <col min="6657" max="6662" width="9.140625" style="15"/>
    <col min="6663" max="6663" width="17.5703125" style="15" bestFit="1" customWidth="1"/>
    <col min="6664" max="6911" width="9.140625" style="15"/>
    <col min="6912" max="6912" width="41.7109375" style="15" customWidth="1"/>
    <col min="6913" max="6918" width="9.140625" style="15"/>
    <col min="6919" max="6919" width="17.5703125" style="15" bestFit="1" customWidth="1"/>
    <col min="6920" max="7167" width="9.140625" style="15"/>
    <col min="7168" max="7168" width="41.7109375" style="15" customWidth="1"/>
    <col min="7169" max="7174" width="9.140625" style="15"/>
    <col min="7175" max="7175" width="17.5703125" style="15" bestFit="1" customWidth="1"/>
    <col min="7176" max="7423" width="9.140625" style="15"/>
    <col min="7424" max="7424" width="41.7109375" style="15" customWidth="1"/>
    <col min="7425" max="7430" width="9.140625" style="15"/>
    <col min="7431" max="7431" width="17.5703125" style="15" bestFit="1" customWidth="1"/>
    <col min="7432" max="7679" width="9.140625" style="15"/>
    <col min="7680" max="7680" width="41.7109375" style="15" customWidth="1"/>
    <col min="7681" max="7686" width="9.140625" style="15"/>
    <col min="7687" max="7687" width="17.5703125" style="15" bestFit="1" customWidth="1"/>
    <col min="7688" max="7935" width="9.140625" style="15"/>
    <col min="7936" max="7936" width="41.7109375" style="15" customWidth="1"/>
    <col min="7937" max="7942" width="9.140625" style="15"/>
    <col min="7943" max="7943" width="17.5703125" style="15" bestFit="1" customWidth="1"/>
    <col min="7944" max="8191" width="9.140625" style="15"/>
    <col min="8192" max="8192" width="41.7109375" style="15" customWidth="1"/>
    <col min="8193" max="8198" width="9.140625" style="15"/>
    <col min="8199" max="8199" width="17.5703125" style="15" bestFit="1" customWidth="1"/>
    <col min="8200" max="8447" width="9.140625" style="15"/>
    <col min="8448" max="8448" width="41.7109375" style="15" customWidth="1"/>
    <col min="8449" max="8454" width="9.140625" style="15"/>
    <col min="8455" max="8455" width="17.5703125" style="15" bestFit="1" customWidth="1"/>
    <col min="8456" max="8703" width="9.140625" style="15"/>
    <col min="8704" max="8704" width="41.7109375" style="15" customWidth="1"/>
    <col min="8705" max="8710" width="9.140625" style="15"/>
    <col min="8711" max="8711" width="17.5703125" style="15" bestFit="1" customWidth="1"/>
    <col min="8712" max="8959" width="9.140625" style="15"/>
    <col min="8960" max="8960" width="41.7109375" style="15" customWidth="1"/>
    <col min="8961" max="8966" width="9.140625" style="15"/>
    <col min="8967" max="8967" width="17.5703125" style="15" bestFit="1" customWidth="1"/>
    <col min="8968" max="9215" width="9.140625" style="15"/>
    <col min="9216" max="9216" width="41.7109375" style="15" customWidth="1"/>
    <col min="9217" max="9222" width="9.140625" style="15"/>
    <col min="9223" max="9223" width="17.5703125" style="15" bestFit="1" customWidth="1"/>
    <col min="9224" max="9471" width="9.140625" style="15"/>
    <col min="9472" max="9472" width="41.7109375" style="15" customWidth="1"/>
    <col min="9473" max="9478" width="9.140625" style="15"/>
    <col min="9479" max="9479" width="17.5703125" style="15" bestFit="1" customWidth="1"/>
    <col min="9480" max="9727" width="9.140625" style="15"/>
    <col min="9728" max="9728" width="41.7109375" style="15" customWidth="1"/>
    <col min="9729" max="9734" width="9.140625" style="15"/>
    <col min="9735" max="9735" width="17.5703125" style="15" bestFit="1" customWidth="1"/>
    <col min="9736" max="9983" width="9.140625" style="15"/>
    <col min="9984" max="9984" width="41.7109375" style="15" customWidth="1"/>
    <col min="9985" max="9990" width="9.140625" style="15"/>
    <col min="9991" max="9991" width="17.5703125" style="15" bestFit="1" customWidth="1"/>
    <col min="9992" max="10239" width="9.140625" style="15"/>
    <col min="10240" max="10240" width="41.7109375" style="15" customWidth="1"/>
    <col min="10241" max="10246" width="9.140625" style="15"/>
    <col min="10247" max="10247" width="17.5703125" style="15" bestFit="1" customWidth="1"/>
    <col min="10248" max="10495" width="9.140625" style="15"/>
    <col min="10496" max="10496" width="41.7109375" style="15" customWidth="1"/>
    <col min="10497" max="10502" width="9.140625" style="15"/>
    <col min="10503" max="10503" width="17.5703125" style="15" bestFit="1" customWidth="1"/>
    <col min="10504" max="10751" width="9.140625" style="15"/>
    <col min="10752" max="10752" width="41.7109375" style="15" customWidth="1"/>
    <col min="10753" max="10758" width="9.140625" style="15"/>
    <col min="10759" max="10759" width="17.5703125" style="15" bestFit="1" customWidth="1"/>
    <col min="10760" max="11007" width="9.140625" style="15"/>
    <col min="11008" max="11008" width="41.7109375" style="15" customWidth="1"/>
    <col min="11009" max="11014" width="9.140625" style="15"/>
    <col min="11015" max="11015" width="17.5703125" style="15" bestFit="1" customWidth="1"/>
    <col min="11016" max="11263" width="9.140625" style="15"/>
    <col min="11264" max="11264" width="41.7109375" style="15" customWidth="1"/>
    <col min="11265" max="11270" width="9.140625" style="15"/>
    <col min="11271" max="11271" width="17.5703125" style="15" bestFit="1" customWidth="1"/>
    <col min="11272" max="11519" width="9.140625" style="15"/>
    <col min="11520" max="11520" width="41.7109375" style="15" customWidth="1"/>
    <col min="11521" max="11526" width="9.140625" style="15"/>
    <col min="11527" max="11527" width="17.5703125" style="15" bestFit="1" customWidth="1"/>
    <col min="11528" max="11775" width="9.140625" style="15"/>
    <col min="11776" max="11776" width="41.7109375" style="15" customWidth="1"/>
    <col min="11777" max="11782" width="9.140625" style="15"/>
    <col min="11783" max="11783" width="17.5703125" style="15" bestFit="1" customWidth="1"/>
    <col min="11784" max="12031" width="9.140625" style="15"/>
    <col min="12032" max="12032" width="41.7109375" style="15" customWidth="1"/>
    <col min="12033" max="12038" width="9.140625" style="15"/>
    <col min="12039" max="12039" width="17.5703125" style="15" bestFit="1" customWidth="1"/>
    <col min="12040" max="12287" width="9.140625" style="15"/>
    <col min="12288" max="12288" width="41.7109375" style="15" customWidth="1"/>
    <col min="12289" max="12294" width="9.140625" style="15"/>
    <col min="12295" max="12295" width="17.5703125" style="15" bestFit="1" customWidth="1"/>
    <col min="12296" max="12543" width="9.140625" style="15"/>
    <col min="12544" max="12544" width="41.7109375" style="15" customWidth="1"/>
    <col min="12545" max="12550" width="9.140625" style="15"/>
    <col min="12551" max="12551" width="17.5703125" style="15" bestFit="1" customWidth="1"/>
    <col min="12552" max="12799" width="9.140625" style="15"/>
    <col min="12800" max="12800" width="41.7109375" style="15" customWidth="1"/>
    <col min="12801" max="12806" width="9.140625" style="15"/>
    <col min="12807" max="12807" width="17.5703125" style="15" bestFit="1" customWidth="1"/>
    <col min="12808" max="13055" width="9.140625" style="15"/>
    <col min="13056" max="13056" width="41.7109375" style="15" customWidth="1"/>
    <col min="13057" max="13062" width="9.140625" style="15"/>
    <col min="13063" max="13063" width="17.5703125" style="15" bestFit="1" customWidth="1"/>
    <col min="13064" max="13311" width="9.140625" style="15"/>
    <col min="13312" max="13312" width="41.7109375" style="15" customWidth="1"/>
    <col min="13313" max="13318" width="9.140625" style="15"/>
    <col min="13319" max="13319" width="17.5703125" style="15" bestFit="1" customWidth="1"/>
    <col min="13320" max="13567" width="9.140625" style="15"/>
    <col min="13568" max="13568" width="41.7109375" style="15" customWidth="1"/>
    <col min="13569" max="13574" width="9.140625" style="15"/>
    <col min="13575" max="13575" width="17.5703125" style="15" bestFit="1" customWidth="1"/>
    <col min="13576" max="13823" width="9.140625" style="15"/>
    <col min="13824" max="13824" width="41.7109375" style="15" customWidth="1"/>
    <col min="13825" max="13830" width="9.140625" style="15"/>
    <col min="13831" max="13831" width="17.5703125" style="15" bestFit="1" customWidth="1"/>
    <col min="13832" max="14079" width="9.140625" style="15"/>
    <col min="14080" max="14080" width="41.7109375" style="15" customWidth="1"/>
    <col min="14081" max="14086" width="9.140625" style="15"/>
    <col min="14087" max="14087" width="17.5703125" style="15" bestFit="1" customWidth="1"/>
    <col min="14088" max="14335" width="9.140625" style="15"/>
    <col min="14336" max="14336" width="41.7109375" style="15" customWidth="1"/>
    <col min="14337" max="14342" width="9.140625" style="15"/>
    <col min="14343" max="14343" width="17.5703125" style="15" bestFit="1" customWidth="1"/>
    <col min="14344" max="14591" width="9.140625" style="15"/>
    <col min="14592" max="14592" width="41.7109375" style="15" customWidth="1"/>
    <col min="14593" max="14598" width="9.140625" style="15"/>
    <col min="14599" max="14599" width="17.5703125" style="15" bestFit="1" customWidth="1"/>
    <col min="14600" max="14847" width="9.140625" style="15"/>
    <col min="14848" max="14848" width="41.7109375" style="15" customWidth="1"/>
    <col min="14849" max="14854" width="9.140625" style="15"/>
    <col min="14855" max="14855" width="17.5703125" style="15" bestFit="1" customWidth="1"/>
    <col min="14856" max="15103" width="9.140625" style="15"/>
    <col min="15104" max="15104" width="41.7109375" style="15" customWidth="1"/>
    <col min="15105" max="15110" width="9.140625" style="15"/>
    <col min="15111" max="15111" width="17.5703125" style="15" bestFit="1" customWidth="1"/>
    <col min="15112" max="15359" width="9.140625" style="15"/>
    <col min="15360" max="15360" width="41.7109375" style="15" customWidth="1"/>
    <col min="15361" max="15366" width="9.140625" style="15"/>
    <col min="15367" max="15367" width="17.5703125" style="15" bestFit="1" customWidth="1"/>
    <col min="15368" max="15615" width="9.140625" style="15"/>
    <col min="15616" max="15616" width="41.7109375" style="15" customWidth="1"/>
    <col min="15617" max="15622" width="9.140625" style="15"/>
    <col min="15623" max="15623" width="17.5703125" style="15" bestFit="1" customWidth="1"/>
    <col min="15624" max="15871" width="9.140625" style="15"/>
    <col min="15872" max="15872" width="41.7109375" style="15" customWidth="1"/>
    <col min="15873" max="15878" width="9.140625" style="15"/>
    <col min="15879" max="15879" width="17.5703125" style="15" bestFit="1" customWidth="1"/>
    <col min="15880" max="16127" width="9.140625" style="15"/>
    <col min="16128" max="16128" width="41.7109375" style="15" customWidth="1"/>
    <col min="16129" max="16134" width="9.140625" style="15"/>
    <col min="16135" max="16135" width="17.5703125" style="15" bestFit="1" customWidth="1"/>
    <col min="16136" max="16384" width="9.140625" style="15"/>
  </cols>
  <sheetData>
    <row r="1" spans="1:12" ht="15.75" x14ac:dyDescent="0.25">
      <c r="A1" s="112" t="s">
        <v>0</v>
      </c>
      <c r="B1" s="113"/>
      <c r="C1" s="113"/>
      <c r="D1" s="113"/>
      <c r="E1" s="113"/>
      <c r="F1" s="113"/>
      <c r="G1" s="113"/>
      <c r="H1" s="113"/>
    </row>
    <row r="2" spans="1:12" x14ac:dyDescent="0.2">
      <c r="H2" s="78"/>
    </row>
    <row r="3" spans="1:12" s="17" customFormat="1" ht="15.75" x14ac:dyDescent="0.25">
      <c r="A3" s="64" t="s">
        <v>5</v>
      </c>
      <c r="B3" s="64" t="s">
        <v>38</v>
      </c>
      <c r="C3" s="64" t="s">
        <v>39</v>
      </c>
      <c r="D3" s="64" t="s">
        <v>40</v>
      </c>
      <c r="E3" s="64" t="s">
        <v>41</v>
      </c>
      <c r="F3" s="88" t="s">
        <v>42</v>
      </c>
      <c r="G3" s="64" t="s">
        <v>43</v>
      </c>
      <c r="H3" s="70" t="s">
        <v>6</v>
      </c>
    </row>
    <row r="4" spans="1:12" s="17" customFormat="1" ht="15.75" x14ac:dyDescent="0.25">
      <c r="A4" s="64" t="s">
        <v>33</v>
      </c>
      <c r="B4" s="75">
        <v>20</v>
      </c>
      <c r="C4" s="75">
        <v>18</v>
      </c>
      <c r="D4" s="75">
        <v>4</v>
      </c>
      <c r="E4" s="75">
        <v>4</v>
      </c>
      <c r="F4" s="89">
        <v>28.229384685949107</v>
      </c>
      <c r="G4" s="75">
        <v>4</v>
      </c>
      <c r="H4" s="65">
        <f>SUM(B4:G4)</f>
        <v>78.2293846859491</v>
      </c>
      <c r="I4" s="83">
        <f>H4-F4</f>
        <v>49.999999999999993</v>
      </c>
    </row>
    <row r="5" spans="1:12" ht="15.75" x14ac:dyDescent="0.25">
      <c r="A5" s="64" t="s">
        <v>34</v>
      </c>
      <c r="B5" s="75">
        <v>20</v>
      </c>
      <c r="C5" s="75">
        <v>18</v>
      </c>
      <c r="D5" s="75">
        <v>4</v>
      </c>
      <c r="E5" s="75">
        <v>3</v>
      </c>
      <c r="F5" s="89">
        <v>30</v>
      </c>
      <c r="G5" s="75">
        <v>3</v>
      </c>
      <c r="H5" s="65">
        <f t="shared" ref="H5:H7" si="0">SUM(B5:G5)</f>
        <v>78</v>
      </c>
      <c r="I5" s="83">
        <f t="shared" ref="I5:I7" si="1">H5-F5</f>
        <v>48</v>
      </c>
    </row>
    <row r="6" spans="1:12" ht="15.75" x14ac:dyDescent="0.25">
      <c r="A6" s="64" t="s">
        <v>36</v>
      </c>
      <c r="B6" s="75">
        <v>25</v>
      </c>
      <c r="C6" s="75">
        <v>24</v>
      </c>
      <c r="D6" s="75">
        <v>4</v>
      </c>
      <c r="E6" s="75">
        <v>4</v>
      </c>
      <c r="F6" s="89">
        <v>28.12941788299123</v>
      </c>
      <c r="G6" s="75">
        <v>5</v>
      </c>
      <c r="H6" s="65">
        <f t="shared" si="0"/>
        <v>90.129417882991234</v>
      </c>
      <c r="I6" s="83">
        <f t="shared" si="1"/>
        <v>62</v>
      </c>
    </row>
    <row r="7" spans="1:12" ht="15.75" x14ac:dyDescent="0.25">
      <c r="A7" s="64" t="s">
        <v>37</v>
      </c>
      <c r="B7" s="75">
        <f>B6</f>
        <v>25</v>
      </c>
      <c r="C7" s="75">
        <f t="shared" ref="C7:G7" si="2">C6</f>
        <v>24</v>
      </c>
      <c r="D7" s="75">
        <f t="shared" si="2"/>
        <v>4</v>
      </c>
      <c r="E7" s="75">
        <f t="shared" si="2"/>
        <v>4</v>
      </c>
      <c r="F7" s="89">
        <v>29.408176785053083</v>
      </c>
      <c r="G7" s="75">
        <f t="shared" si="2"/>
        <v>5</v>
      </c>
      <c r="H7" s="65">
        <f t="shared" si="0"/>
        <v>91.408176785053087</v>
      </c>
      <c r="I7" s="83">
        <f t="shared" si="1"/>
        <v>62</v>
      </c>
      <c r="J7" s="18"/>
      <c r="K7" s="18"/>
      <c r="L7" s="18"/>
    </row>
  </sheetData>
  <mergeCells count="1">
    <mergeCell ref="A1:H1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7"/>
  <sheetViews>
    <sheetView workbookViewId="0">
      <selection activeCell="I19" sqref="I19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8" width="9" style="1" customWidth="1"/>
    <col min="9" max="9" width="17.5703125" style="1" bestFit="1" customWidth="1"/>
    <col min="10" max="10" width="13.42578125" style="1" customWidth="1"/>
    <col min="11" max="16384" width="9.140625" style="1"/>
  </cols>
  <sheetData>
    <row r="1" spans="1:10" ht="15.75" x14ac:dyDescent="0.25">
      <c r="A1" s="114" t="s">
        <v>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5.75" customHeight="1" thickBot="1" x14ac:dyDescent="0.25">
      <c r="I2" s="4"/>
      <c r="J2" s="4"/>
    </row>
    <row r="3" spans="1:10" s="2" customFormat="1" ht="130.5" customHeight="1" thickBot="1" x14ac:dyDescent="0.25">
      <c r="A3" s="6" t="s">
        <v>2</v>
      </c>
      <c r="B3" s="14" t="s">
        <v>45</v>
      </c>
      <c r="C3" s="14" t="s">
        <v>46</v>
      </c>
      <c r="D3" s="14" t="s">
        <v>47</v>
      </c>
      <c r="E3" s="14" t="s">
        <v>48</v>
      </c>
      <c r="F3" s="14" t="s">
        <v>49</v>
      </c>
      <c r="G3" s="14" t="s">
        <v>50</v>
      </c>
      <c r="H3" s="14" t="s">
        <v>51</v>
      </c>
      <c r="I3" s="5" t="s">
        <v>3</v>
      </c>
      <c r="J3" s="13" t="s">
        <v>1</v>
      </c>
    </row>
    <row r="4" spans="1:10" ht="15.75" x14ac:dyDescent="0.25">
      <c r="A4" s="64" t="s">
        <v>33</v>
      </c>
      <c r="B4" s="9">
        <f>'1'!B4+'1'!C4+'1'!D4+'1'!E4+'1'!G4</f>
        <v>51.4</v>
      </c>
      <c r="C4" s="9">
        <f>'2'!B4+'2'!C4+'2'!D4+'2'!E4+'2'!G4</f>
        <v>41.5</v>
      </c>
      <c r="D4" s="9">
        <f>'3'!B4+'3'!C4+'3'!D4+'3'!E4+'3'!G4</f>
        <v>59.599999999999994</v>
      </c>
      <c r="E4" s="9">
        <f>'4'!B4+'4'!C4+'4'!D4+'4'!E4+'4'!G4</f>
        <v>56.3</v>
      </c>
      <c r="F4" s="9">
        <f>'5'!B4+'5'!C4+'5'!D4+'5'!E4+'5'!G4</f>
        <v>48.5</v>
      </c>
      <c r="G4" s="9">
        <f>'6'!B4+'6'!C4+'6'!D4+'6'!E4+'6'!G4</f>
        <v>63.9</v>
      </c>
      <c r="H4" s="9">
        <f>'7'!B4+'7'!C4+'7'!D4+'7'!E4+'7'!G4</f>
        <v>50</v>
      </c>
      <c r="I4" s="7">
        <f>AVERAGE(B4:H4)</f>
        <v>53.028571428571425</v>
      </c>
      <c r="J4" s="10">
        <f>RANK(I4,$I$4:$I$7,0)</f>
        <v>3</v>
      </c>
    </row>
    <row r="5" spans="1:10" ht="15.75" x14ac:dyDescent="0.25">
      <c r="A5" s="64" t="s">
        <v>34</v>
      </c>
      <c r="B5" s="9">
        <f>'1'!B5+'1'!C5+'1'!D5+'1'!E5+'1'!G5</f>
        <v>48.8</v>
      </c>
      <c r="C5" s="9">
        <f>'2'!B5+'2'!C5+'2'!D5+'2'!E5+'2'!G5</f>
        <v>40</v>
      </c>
      <c r="D5" s="9">
        <f>'3'!B5+'3'!C5+'3'!D5+'3'!E5+'3'!G5</f>
        <v>56.3</v>
      </c>
      <c r="E5" s="9">
        <f>'4'!B5+'4'!C5+'4'!D5+'4'!E5+'4'!G5</f>
        <v>49.199999999999996</v>
      </c>
      <c r="F5" s="9">
        <f>'5'!B5+'5'!C5+'5'!D5+'5'!E5+'5'!G5</f>
        <v>50</v>
      </c>
      <c r="G5" s="9">
        <f>'6'!B5+'6'!C5+'6'!D5+'6'!E5+'6'!G5</f>
        <v>58.6</v>
      </c>
      <c r="H5" s="9">
        <f>'7'!B5+'7'!C5+'7'!D5+'7'!E5+'7'!G5</f>
        <v>48</v>
      </c>
      <c r="I5" s="12">
        <f>AVERAGE(B5:H5)</f>
        <v>50.128571428571426</v>
      </c>
      <c r="J5" s="10">
        <f>RANK(I5,$I$4:$I$7,0)</f>
        <v>4</v>
      </c>
    </row>
    <row r="6" spans="1:10" ht="15.75" x14ac:dyDescent="0.25">
      <c r="A6" s="64" t="s">
        <v>36</v>
      </c>
      <c r="B6" s="9">
        <f>'1'!B6+'1'!C6+'1'!D6+'1'!E6+'1'!G6</f>
        <v>65.000000000000014</v>
      </c>
      <c r="C6" s="9">
        <f>'2'!B6+'2'!C6+'2'!D6+'2'!E6+'2'!G6</f>
        <v>54.5</v>
      </c>
      <c r="D6" s="9">
        <f>'3'!B6+'3'!C6+'3'!D6+'3'!E6+'3'!G6</f>
        <v>64.099999999999994</v>
      </c>
      <c r="E6" s="9">
        <f>'4'!B6+'4'!C6+'4'!D6+'4'!E6+'4'!G6</f>
        <v>68.5</v>
      </c>
      <c r="F6" s="9">
        <f>'5'!B6+'5'!C6+'5'!D6+'5'!E6+'5'!G6</f>
        <v>63.75</v>
      </c>
      <c r="G6" s="9">
        <f>'6'!B6+'6'!C6+'6'!D6+'6'!E6+'6'!G6</f>
        <v>63</v>
      </c>
      <c r="H6" s="9">
        <f>'7'!B6+'7'!C6+'7'!D6+'7'!E6+'7'!G6</f>
        <v>62</v>
      </c>
      <c r="I6" s="7">
        <f>AVERAGE(B6:H6)</f>
        <v>62.978571428571435</v>
      </c>
      <c r="J6" s="10">
        <f>RANK(I6,$I$4:$I$7,0)</f>
        <v>1</v>
      </c>
    </row>
    <row r="7" spans="1:10" ht="15.75" x14ac:dyDescent="0.25">
      <c r="A7" s="64" t="s">
        <v>37</v>
      </c>
      <c r="B7" s="9">
        <f>'1'!B7+'1'!C7+'1'!D7+'1'!E7+'1'!G7</f>
        <v>65.000000000000014</v>
      </c>
      <c r="C7" s="9">
        <f>'2'!B7+'2'!C7+'2'!D7+'2'!E7+'2'!G7</f>
        <v>54.5</v>
      </c>
      <c r="D7" s="9">
        <f>'3'!B7+'3'!C7+'3'!D7+'3'!E7+'3'!G7</f>
        <v>64.099999999999994</v>
      </c>
      <c r="E7" s="9">
        <f>'4'!B7+'4'!C7+'4'!D7+'4'!E7+'4'!G7</f>
        <v>68.5</v>
      </c>
      <c r="F7" s="9">
        <f>'5'!B7+'5'!C7+'5'!D7+'5'!E7+'5'!G7</f>
        <v>63.75</v>
      </c>
      <c r="G7" s="9">
        <f>'6'!B7+'6'!C7+'6'!D7+'6'!E7+'6'!G7</f>
        <v>63</v>
      </c>
      <c r="H7" s="9">
        <f>'7'!B7+'7'!C7+'7'!D7+'7'!E7+'7'!G7</f>
        <v>62</v>
      </c>
      <c r="I7" s="12">
        <f>AVERAGE(B7:H7)</f>
        <v>62.978571428571435</v>
      </c>
      <c r="J7" s="10">
        <f>RANK(I7,$I$4:$I$7,0)</f>
        <v>1</v>
      </c>
    </row>
  </sheetData>
  <mergeCells count="1">
    <mergeCell ref="A1:J1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RFP Responses</vt:lpstr>
      <vt:lpstr>1</vt:lpstr>
      <vt:lpstr>2</vt:lpstr>
      <vt:lpstr>3</vt:lpstr>
      <vt:lpstr>4</vt:lpstr>
      <vt:lpstr>5</vt:lpstr>
      <vt:lpstr>6</vt:lpstr>
      <vt:lpstr>7</vt:lpstr>
      <vt:lpstr>Technical Score</vt:lpstr>
      <vt:lpstr>Cost Summary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2017-07-18T14:40:02Z</dcterms:modified>
</cp:coreProperties>
</file>