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5" yWindow="645" windowWidth="18630" windowHeight="10215" tabRatio="814" firstSheet="1" activeTab="9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26" r:id="rId7"/>
    <sheet name="Evaluator 7" sheetId="29" r:id="rId8"/>
    <sheet name="Summary" sheetId="28" r:id="rId9"/>
    <sheet name="Evaluation Matrix" sheetId="30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7" i="30" l="1"/>
  <c r="H26" i="30"/>
  <c r="H25" i="30"/>
  <c r="H24" i="30"/>
  <c r="H23" i="30"/>
  <c r="H22" i="30"/>
  <c r="H21" i="30"/>
  <c r="H20" i="30"/>
  <c r="H28" i="30" s="1"/>
  <c r="B6" i="30"/>
  <c r="A2" i="30"/>
  <c r="C6" i="28" l="1"/>
  <c r="C7" i="28"/>
  <c r="C8" i="28"/>
  <c r="C9" i="28"/>
  <c r="C5" i="28"/>
  <c r="B6" i="28"/>
  <c r="B7" i="28"/>
  <c r="B8" i="28"/>
  <c r="B9" i="28"/>
  <c r="B5" i="28"/>
  <c r="J9" i="29"/>
  <c r="J8" i="29"/>
  <c r="J7" i="29"/>
  <c r="J6" i="29"/>
  <c r="J5" i="29"/>
  <c r="J9" i="26"/>
  <c r="J8" i="26"/>
  <c r="J7" i="26"/>
  <c r="J6" i="26"/>
  <c r="J5" i="26"/>
  <c r="J10" i="24"/>
  <c r="J9" i="24"/>
  <c r="J8" i="24"/>
  <c r="J7" i="24"/>
  <c r="J6" i="24"/>
  <c r="J9" i="23"/>
  <c r="J8" i="23"/>
  <c r="J7" i="23"/>
  <c r="J6" i="23"/>
  <c r="J5" i="23"/>
  <c r="J9" i="22"/>
  <c r="J8" i="22"/>
  <c r="J7" i="22"/>
  <c r="J6" i="22"/>
  <c r="J5" i="22"/>
  <c r="J5" i="21"/>
  <c r="J9" i="20"/>
  <c r="J8" i="20"/>
  <c r="J7" i="20"/>
  <c r="J6" i="20"/>
  <c r="J5" i="20"/>
  <c r="J9" i="21"/>
  <c r="J8" i="21"/>
  <c r="J7" i="21"/>
  <c r="J6" i="21"/>
  <c r="A6" i="28" l="1"/>
  <c r="A7" i="28"/>
  <c r="A8" i="28"/>
  <c r="A9" i="28"/>
  <c r="A5" i="28"/>
  <c r="A5" i="20"/>
  <c r="A6" i="20"/>
  <c r="A7" i="20"/>
  <c r="A8" i="20"/>
  <c r="A9" i="20"/>
  <c r="A6" i="21" l="1"/>
  <c r="A7" i="21"/>
  <c r="A8" i="21"/>
  <c r="A9" i="21"/>
  <c r="A6" i="22"/>
  <c r="A7" i="22"/>
  <c r="A8" i="22"/>
  <c r="A9" i="22"/>
  <c r="A6" i="23"/>
  <c r="A7" i="23"/>
  <c r="A8" i="23"/>
  <c r="A9" i="23"/>
  <c r="A7" i="24"/>
  <c r="A8" i="24"/>
  <c r="A9" i="24"/>
  <c r="A10" i="24"/>
  <c r="A6" i="26"/>
  <c r="A7" i="26"/>
  <c r="A8" i="26"/>
  <c r="A9" i="26"/>
  <c r="A6" i="29"/>
  <c r="A7" i="29"/>
  <c r="A8" i="29"/>
  <c r="A9" i="29"/>
  <c r="A5" i="29"/>
  <c r="A5" i="26"/>
  <c r="A6" i="24"/>
  <c r="A5" i="23"/>
  <c r="A5" i="22"/>
  <c r="A5" i="21"/>
  <c r="A2" i="29"/>
  <c r="A2" i="26"/>
  <c r="A3" i="24"/>
  <c r="A2" i="23"/>
  <c r="A2" i="22"/>
  <c r="A2" i="21"/>
  <c r="A2" i="20"/>
  <c r="H9" i="28" l="1"/>
  <c r="H8" i="28"/>
  <c r="H7" i="28"/>
  <c r="H6" i="28"/>
  <c r="H5" i="28"/>
  <c r="G9" i="28"/>
  <c r="G8" i="28"/>
  <c r="G7" i="28"/>
  <c r="G6" i="28"/>
  <c r="G5" i="28"/>
  <c r="F9" i="28"/>
  <c r="F8" i="28"/>
  <c r="F7" i="28"/>
  <c r="F6" i="28"/>
  <c r="F5" i="28"/>
  <c r="E9" i="28"/>
  <c r="E8" i="28"/>
  <c r="E7" i="28"/>
  <c r="E6" i="28"/>
  <c r="E5" i="28"/>
  <c r="D9" i="28"/>
  <c r="D8" i="28"/>
  <c r="D7" i="28"/>
  <c r="D6" i="28"/>
  <c r="D5" i="28"/>
  <c r="A2" i="28"/>
  <c r="I5" i="28" l="1"/>
  <c r="I7" i="28"/>
  <c r="I8" i="28"/>
  <c r="I9" i="28"/>
  <c r="I6" i="28"/>
  <c r="J6" i="28" l="1"/>
  <c r="J7" i="28"/>
  <c r="J5" i="28"/>
  <c r="J9" i="28"/>
  <c r="J8" i="28"/>
</calcChain>
</file>

<file path=xl/sharedStrings.xml><?xml version="1.0" encoding="utf-8"?>
<sst xmlns="http://schemas.openxmlformats.org/spreadsheetml/2006/main" count="124" uniqueCount="56">
  <si>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</si>
  <si>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</si>
  <si>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</si>
  <si>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</si>
  <si>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</si>
  <si>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</si>
  <si>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</si>
  <si>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</si>
  <si>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</si>
  <si>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</si>
  <si>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Criterion #6</t>
  </si>
  <si>
    <t>Total</t>
  </si>
  <si>
    <t>`</t>
  </si>
  <si>
    <t>RFQ730-17014 CM@R Quadrangle Housing Replacement</t>
  </si>
  <si>
    <t>Austin Commercial</t>
  </si>
  <si>
    <t>Hoar Construction</t>
  </si>
  <si>
    <t>JE Dunn</t>
  </si>
  <si>
    <t>SpawGlass Construction</t>
  </si>
  <si>
    <t>The Whiting-Turner Contracting Co</t>
  </si>
  <si>
    <t>Criterion #7</t>
  </si>
  <si>
    <t>Criterion #8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</si>
  <si>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</si>
  <si>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</si>
  <si>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</si>
  <si>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</si>
  <si>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</si>
  <si>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</si>
  <si>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</si>
  <si>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</si>
  <si>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</si>
  <si>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RESPONDENT EVALUATION MATRIX</t>
  </si>
  <si>
    <t xml:space="preserve">Company/Vendor Name: 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</si>
  <si>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</si>
  <si>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</si>
  <si>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</si>
  <si>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</si>
  <si>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</si>
  <si>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</si>
  <si>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</si>
  <si>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</si>
  <si>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</si>
  <si>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</si>
  <si>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</si>
  <si>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Experience and Capabilities</t>
  </si>
  <si>
    <t>2. Qualifications of Project Team</t>
  </si>
  <si>
    <t>3. Ability to Establish Budgets and Control Costs</t>
  </si>
  <si>
    <t>4. Ability to Meet Schedules</t>
  </si>
  <si>
    <t>5. Ability to Identify &amp; Resolve Problems</t>
  </si>
  <si>
    <t>6. Knowledge of &amp; Approach to Best Practices</t>
  </si>
  <si>
    <t>7. Ability to Manage Construction Safety Risks</t>
  </si>
  <si>
    <t>8. Quality and Responsiveness of Qualifications</t>
  </si>
  <si>
    <t>*Total =</t>
  </si>
  <si>
    <t>*Note:  Total should be equal to 100 if received 5-point per criterion.</t>
  </si>
  <si>
    <t>Special Instructions for Evaluators:</t>
  </si>
  <si>
    <t>Prepared by: Senior Buyer 3/10/17</t>
  </si>
  <si>
    <t>Checked by: Purchasing Director 3/10/17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</si>
</sst>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2" applyNumberFormat="0" applyFill="0" applyAlignment="0" applyProtection="0"/>
    <xf numFmtId="0" fontId="19" fillId="26" borderId="0" applyNumberFormat="0" applyBorder="0" applyAlignment="0" applyProtection="0"/>
    <xf numFmtId="0" fontId="6" fillId="27" borderId="13" applyNumberFormat="0" applyFont="0" applyAlignment="0" applyProtection="0"/>
    <xf numFmtId="0" fontId="20" fillId="24" borderId="14" applyNumberForma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6" fillId="27" borderId="13" applyNumberFormat="0" applyFont="0" applyAlignment="0" applyProtection="0"/>
    <xf numFmtId="44" fontId="6" fillId="0" borderId="0" applyFont="0" applyFill="0" applyBorder="0" applyAlignment="0" applyProtection="0"/>
    <xf numFmtId="0" fontId="5" fillId="27" borderId="13" applyNumberFormat="0" applyFont="0" applyAlignment="0" applyProtection="0"/>
    <xf numFmtId="0" fontId="6" fillId="0" borderId="0"/>
    <xf numFmtId="0" fontId="5" fillId="27" borderId="13" applyNumberFormat="0" applyFont="0" applyAlignment="0" applyProtection="0"/>
    <xf numFmtId="0" fontId="5" fillId="27" borderId="13" applyNumberFormat="0" applyFont="0" applyAlignment="0" applyProtection="0"/>
  </cellStyleXfs>
  <cellXfs count="10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/>
    </xf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2" fontId="2" fillId="0" borderId="21" xfId="0" applyNumberFormat="1" applyFont="1" applyBorder="1"/>
    <xf numFmtId="2" fontId="2" fillId="0" borderId="22" xfId="0" applyNumberFormat="1" applyFont="1" applyBorder="1"/>
    <xf numFmtId="2" fontId="2" fillId="0" borderId="23" xfId="0" applyNumberFormat="1" applyFont="1" applyBorder="1"/>
    <xf numFmtId="0" fontId="0" fillId="0" borderId="0" xfId="0"/>
    <xf numFmtId="0" fontId="2" fillId="0" borderId="16" xfId="0" applyFont="1" applyBorder="1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4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2" fontId="2" fillId="0" borderId="24" xfId="0" applyNumberFormat="1" applyFont="1" applyBorder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4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5" xfId="0" applyFont="1" applyFill="1" applyBorder="1" applyAlignment="1">
      <alignment horizontal="center"/>
    </xf>
    <xf numFmtId="0" fontId="0" fillId="30" borderId="0" xfId="0" applyFill="1"/>
    <xf numFmtId="2" fontId="2" fillId="0" borderId="23" xfId="0" applyNumberFormat="1" applyFont="1" applyFill="1" applyBorder="1"/>
    <xf numFmtId="0" fontId="2" fillId="0" borderId="26" xfId="0" applyFont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0" borderId="5" xfId="0" applyFont="1" applyFill="1" applyBorder="1"/>
    <xf numFmtId="0" fontId="2" fillId="0" borderId="26" xfId="0" applyFont="1" applyFill="1" applyBorder="1"/>
    <xf numFmtId="0" fontId="2" fillId="30" borderId="3" xfId="0" applyFont="1" applyFill="1" applyBorder="1" applyAlignment="1">
      <alignment horizontal="center"/>
    </xf>
    <xf numFmtId="2" fontId="2" fillId="0" borderId="6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26" xfId="0" applyFont="1" applyFill="1" applyBorder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30" borderId="0" xfId="0" applyFont="1" applyFill="1" applyAlignment="1">
      <alignment horizontal="center" vertical="center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1" borderId="42" xfId="0" applyFont="1" applyFill="1" applyBorder="1" applyAlignment="1">
      <alignment horizontal="right"/>
    </xf>
    <xf numFmtId="0" fontId="3" fillId="31" borderId="4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Q's%20Folder/RFQ730-17014%20CM@R%20Quadrangle%20Housing%20Replacement%20-%20AWARDED/Evaluator%20Matrix%20RFQ730-17014%20CM@R%20Quadrangle%20Housing%20Replac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Summary"/>
    </sheetNames>
    <sheetDataSet>
      <sheetData sheetId="0"/>
      <sheetData sheetId="1">
        <row r="1">
          <cell r="A1" t="str">
            <v>RFQ730-17014 CM@R Quadrangle Housing Replacement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19" sqref="A19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5">
      <c r="A2" s="6" t="s">
        <v>13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55" t="s">
        <v>14</v>
      </c>
      <c r="B5" s="29">
        <v>1</v>
      </c>
      <c r="C5" s="22"/>
      <c r="D5" s="5"/>
      <c r="E5" s="5"/>
    </row>
    <row r="6" spans="1:5" ht="15" x14ac:dyDescent="0.2">
      <c r="A6" s="55" t="s">
        <v>15</v>
      </c>
      <c r="B6" s="28">
        <v>2</v>
      </c>
    </row>
    <row r="7" spans="1:5" ht="15" x14ac:dyDescent="0.2">
      <c r="A7" s="55" t="s">
        <v>16</v>
      </c>
      <c r="B7" s="29">
        <v>3</v>
      </c>
    </row>
    <row r="8" spans="1:5" ht="15" x14ac:dyDescent="0.2">
      <c r="A8" s="55" t="s">
        <v>17</v>
      </c>
      <c r="B8" s="28">
        <v>4</v>
      </c>
    </row>
    <row r="9" spans="1:5" ht="15" x14ac:dyDescent="0.2">
      <c r="A9" s="55" t="s">
        <v>18</v>
      </c>
      <c r="B9" s="29">
        <v>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H16" sqref="H16"/>
    </sheetView>
  </sheetViews>
  <sheetFormatPr defaultRowHeight="12.75" x14ac:dyDescent="0.2"/>
  <cols>
    <col min="1" max="1" width="30.85546875" style="51" customWidth="1"/>
    <col min="2" max="4" width="9.140625" style="51"/>
    <col min="5" max="5" width="30.28515625" style="51" customWidth="1"/>
    <col min="6" max="16384" width="9.140625" style="51"/>
  </cols>
  <sheetData>
    <row r="1" spans="1:16" ht="15.75" x14ac:dyDescent="0.25">
      <c r="A1" s="79" t="s">
        <v>30</v>
      </c>
      <c r="B1" s="79"/>
      <c r="C1" s="79"/>
      <c r="D1" s="79"/>
      <c r="E1" s="79"/>
      <c r="F1" s="79"/>
      <c r="G1" s="79"/>
      <c r="H1" s="79"/>
      <c r="I1" s="16"/>
      <c r="J1" s="16"/>
      <c r="K1" s="16"/>
      <c r="L1" s="16"/>
      <c r="M1" s="16"/>
      <c r="N1" s="16"/>
      <c r="O1" s="16"/>
      <c r="P1" s="16"/>
    </row>
    <row r="2" spans="1:16" ht="15.75" x14ac:dyDescent="0.25">
      <c r="A2" s="83" t="str">
        <f>'[1]RFP Submittal'!A1</f>
        <v>RFQ730-17014 CM@R Quadrangle Housing Replacement</v>
      </c>
      <c r="B2" s="79"/>
      <c r="C2" s="79"/>
      <c r="D2" s="79"/>
      <c r="E2" s="79"/>
      <c r="F2" s="79"/>
      <c r="G2" s="79"/>
      <c r="H2" s="79"/>
      <c r="I2" s="16"/>
      <c r="J2" s="16"/>
      <c r="K2" s="16"/>
      <c r="L2" s="16"/>
      <c r="M2" s="16"/>
      <c r="N2" s="16"/>
      <c r="O2" s="16"/>
      <c r="P2" s="16"/>
    </row>
    <row r="3" spans="1:16" ht="15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6.5" thickBot="1" x14ac:dyDescent="0.3">
      <c r="A4" s="16" t="s">
        <v>31</v>
      </c>
      <c r="B4" s="84"/>
      <c r="C4" s="84"/>
      <c r="D4" s="84"/>
      <c r="E4" s="84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5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5.75" thickBot="1" x14ac:dyDescent="0.25">
      <c r="A6" s="16" t="s">
        <v>28</v>
      </c>
      <c r="B6" s="85">
        <f>[1]Cover!E13</f>
        <v>0</v>
      </c>
      <c r="C6" s="85"/>
      <c r="D6" s="85"/>
      <c r="E6" s="8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5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5" customHeight="1" x14ac:dyDescent="0.2">
      <c r="A8" s="89" t="s">
        <v>29</v>
      </c>
      <c r="B8" s="89"/>
      <c r="C8" s="89"/>
      <c r="D8" s="89"/>
      <c r="E8" s="89"/>
      <c r="F8" s="89"/>
      <c r="G8" s="89"/>
      <c r="H8" s="89"/>
      <c r="I8" s="16"/>
      <c r="J8" s="16"/>
      <c r="K8" s="16"/>
      <c r="L8" s="16"/>
      <c r="M8" s="16"/>
      <c r="N8" s="16"/>
      <c r="O8" s="16"/>
      <c r="P8" s="16"/>
    </row>
    <row r="9" spans="1:16" ht="15" x14ac:dyDescent="0.2">
      <c r="A9" s="89"/>
      <c r="B9" s="89"/>
      <c r="C9" s="89"/>
      <c r="D9" s="89"/>
      <c r="E9" s="89"/>
      <c r="F9" s="89"/>
      <c r="G9" s="89"/>
      <c r="H9" s="89"/>
      <c r="I9" s="16"/>
      <c r="J9" s="16"/>
      <c r="K9" s="16"/>
      <c r="L9" s="16"/>
      <c r="M9" s="16"/>
      <c r="N9" s="16"/>
      <c r="O9" s="16"/>
      <c r="P9" s="16"/>
    </row>
    <row r="10" spans="1:16" ht="15.75" thickBo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6.5" thickTop="1" x14ac:dyDescent="0.25">
      <c r="A11" s="90" t="s">
        <v>32</v>
      </c>
      <c r="B11" s="91"/>
      <c r="C11" s="91"/>
      <c r="D11" s="91"/>
      <c r="E11" s="9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15" customHeight="1" x14ac:dyDescent="0.2">
      <c r="A12" s="93" t="s">
        <v>33</v>
      </c>
      <c r="B12" s="94"/>
      <c r="C12" s="94"/>
      <c r="D12" s="94"/>
      <c r="E12" s="9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5" x14ac:dyDescent="0.2">
      <c r="A13" s="96" t="s">
        <v>34</v>
      </c>
      <c r="B13" s="97"/>
      <c r="C13" s="97"/>
      <c r="D13" s="97"/>
      <c r="E13" s="98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5" x14ac:dyDescent="0.2">
      <c r="A14" s="96" t="s">
        <v>35</v>
      </c>
      <c r="B14" s="97"/>
      <c r="C14" s="97"/>
      <c r="D14" s="97"/>
      <c r="E14" s="98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5" x14ac:dyDescent="0.2">
      <c r="A15" s="96" t="s">
        <v>36</v>
      </c>
      <c r="B15" s="97"/>
      <c r="C15" s="97"/>
      <c r="D15" s="97"/>
      <c r="E15" s="98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15" x14ac:dyDescent="0.2">
      <c r="A16" s="96" t="s">
        <v>37</v>
      </c>
      <c r="B16" s="97"/>
      <c r="C16" s="97"/>
      <c r="D16" s="97"/>
      <c r="E16" s="98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ht="15.75" thickBot="1" x14ac:dyDescent="0.25">
      <c r="A17" s="99" t="s">
        <v>38</v>
      </c>
      <c r="B17" s="100"/>
      <c r="C17" s="100"/>
      <c r="D17" s="100"/>
      <c r="E17" s="101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ht="16.5" thickTop="1" thickBot="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6.5" thickTop="1" x14ac:dyDescent="0.25">
      <c r="A19" s="102" t="s">
        <v>39</v>
      </c>
      <c r="B19" s="103"/>
      <c r="C19" s="103"/>
      <c r="D19" s="103"/>
      <c r="E19" s="103"/>
      <c r="F19" s="71" t="s">
        <v>40</v>
      </c>
      <c r="G19" s="71" t="s">
        <v>41</v>
      </c>
      <c r="H19" s="72" t="s">
        <v>42</v>
      </c>
      <c r="I19" s="16"/>
      <c r="J19" s="16"/>
      <c r="K19" s="16"/>
      <c r="L19" s="16"/>
      <c r="M19" s="16"/>
      <c r="N19" s="16"/>
      <c r="O19" s="16"/>
      <c r="P19" s="16"/>
    </row>
    <row r="20" spans="1:16" ht="15" x14ac:dyDescent="0.2">
      <c r="A20" s="86" t="s">
        <v>43</v>
      </c>
      <c r="B20" s="87"/>
      <c r="C20" s="87"/>
      <c r="D20" s="87"/>
      <c r="E20" s="88"/>
      <c r="F20" s="73"/>
      <c r="G20" s="73">
        <v>6</v>
      </c>
      <c r="H20" s="74">
        <f t="shared" ref="H20:H27" si="0">F20*G20</f>
        <v>0</v>
      </c>
      <c r="I20" s="75"/>
      <c r="J20" s="76"/>
      <c r="K20" s="76"/>
      <c r="L20" s="76"/>
      <c r="M20" s="76"/>
      <c r="N20" s="76"/>
      <c r="O20" s="76"/>
      <c r="P20" s="75"/>
    </row>
    <row r="21" spans="1:16" ht="15" x14ac:dyDescent="0.2">
      <c r="A21" s="86" t="s">
        <v>44</v>
      </c>
      <c r="B21" s="87"/>
      <c r="C21" s="87"/>
      <c r="D21" s="87"/>
      <c r="E21" s="88"/>
      <c r="F21" s="73"/>
      <c r="G21" s="73">
        <v>4</v>
      </c>
      <c r="H21" s="74">
        <f t="shared" si="0"/>
        <v>0</v>
      </c>
      <c r="I21" s="75"/>
      <c r="J21" s="75"/>
      <c r="K21" s="75"/>
      <c r="L21" s="75"/>
      <c r="M21" s="75"/>
      <c r="N21" s="75"/>
      <c r="O21" s="75"/>
      <c r="P21" s="75"/>
    </row>
    <row r="22" spans="1:16" ht="15" x14ac:dyDescent="0.2">
      <c r="A22" s="86" t="s">
        <v>45</v>
      </c>
      <c r="B22" s="87"/>
      <c r="C22" s="87"/>
      <c r="D22" s="87"/>
      <c r="E22" s="88"/>
      <c r="F22" s="73"/>
      <c r="G22" s="73">
        <v>2</v>
      </c>
      <c r="H22" s="74">
        <f t="shared" si="0"/>
        <v>0</v>
      </c>
      <c r="I22" s="75"/>
      <c r="J22" s="75"/>
      <c r="K22" s="75"/>
      <c r="L22" s="75"/>
      <c r="M22" s="75"/>
      <c r="N22" s="75"/>
      <c r="O22" s="75"/>
      <c r="P22" s="75"/>
    </row>
    <row r="23" spans="1:16" ht="15" x14ac:dyDescent="0.2">
      <c r="A23" s="86" t="s">
        <v>46</v>
      </c>
      <c r="B23" s="87"/>
      <c r="C23" s="87"/>
      <c r="D23" s="87"/>
      <c r="E23" s="88"/>
      <c r="F23" s="73"/>
      <c r="G23" s="73">
        <v>2</v>
      </c>
      <c r="H23" s="74">
        <f t="shared" si="0"/>
        <v>0</v>
      </c>
      <c r="I23" s="75"/>
      <c r="J23" s="75"/>
      <c r="K23" s="75"/>
      <c r="L23" s="75"/>
      <c r="M23" s="75"/>
      <c r="N23" s="75"/>
      <c r="O23" s="75"/>
      <c r="P23" s="75"/>
    </row>
    <row r="24" spans="1:16" ht="15" x14ac:dyDescent="0.2">
      <c r="A24" s="105" t="s">
        <v>47</v>
      </c>
      <c r="B24" s="106"/>
      <c r="C24" s="106"/>
      <c r="D24" s="106"/>
      <c r="E24" s="107"/>
      <c r="F24" s="73"/>
      <c r="G24" s="73">
        <v>2</v>
      </c>
      <c r="H24" s="74">
        <f t="shared" si="0"/>
        <v>0</v>
      </c>
      <c r="I24" s="75"/>
      <c r="J24" s="75"/>
      <c r="K24" s="75"/>
      <c r="L24" s="75"/>
      <c r="M24" s="75"/>
      <c r="N24" s="75"/>
      <c r="O24" s="75"/>
      <c r="P24" s="75"/>
    </row>
    <row r="25" spans="1:16" ht="15" x14ac:dyDescent="0.2">
      <c r="A25" s="105" t="s">
        <v>48</v>
      </c>
      <c r="B25" s="106"/>
      <c r="C25" s="106"/>
      <c r="D25" s="106"/>
      <c r="E25" s="107"/>
      <c r="F25" s="73"/>
      <c r="G25" s="73">
        <v>2</v>
      </c>
      <c r="H25" s="74">
        <f t="shared" si="0"/>
        <v>0</v>
      </c>
      <c r="I25" s="75"/>
      <c r="J25" s="75"/>
      <c r="K25" s="75"/>
      <c r="L25" s="75"/>
      <c r="M25" s="75"/>
      <c r="N25" s="75"/>
      <c r="O25" s="75"/>
      <c r="P25" s="75"/>
    </row>
    <row r="26" spans="1:16" ht="15" x14ac:dyDescent="0.2">
      <c r="A26" s="105" t="s">
        <v>49</v>
      </c>
      <c r="B26" s="106"/>
      <c r="C26" s="106"/>
      <c r="D26" s="106"/>
      <c r="E26" s="107"/>
      <c r="F26" s="73"/>
      <c r="G26" s="73">
        <v>1</v>
      </c>
      <c r="H26" s="74">
        <f t="shared" si="0"/>
        <v>0</v>
      </c>
      <c r="I26" s="16"/>
      <c r="J26" s="16"/>
      <c r="K26" s="16"/>
      <c r="L26" s="16"/>
      <c r="M26" s="16"/>
      <c r="N26" s="16"/>
      <c r="O26" s="16"/>
      <c r="P26" s="16"/>
    </row>
    <row r="27" spans="1:16" ht="15" x14ac:dyDescent="0.2">
      <c r="A27" s="105" t="s">
        <v>50</v>
      </c>
      <c r="B27" s="106"/>
      <c r="C27" s="106"/>
      <c r="D27" s="106"/>
      <c r="E27" s="107"/>
      <c r="F27" s="73"/>
      <c r="G27" s="73">
        <v>1</v>
      </c>
      <c r="H27" s="74">
        <f t="shared" si="0"/>
        <v>0</v>
      </c>
      <c r="I27" s="16"/>
      <c r="J27" s="16"/>
      <c r="K27" s="16"/>
      <c r="L27" s="16"/>
      <c r="M27" s="16"/>
      <c r="N27" s="16"/>
      <c r="O27" s="16"/>
      <c r="P27" s="16"/>
    </row>
    <row r="28" spans="1:16" ht="16.5" thickBot="1" x14ac:dyDescent="0.3">
      <c r="A28" s="16"/>
      <c r="B28" s="16"/>
      <c r="C28" s="16"/>
      <c r="D28" s="16"/>
      <c r="E28" s="16"/>
      <c r="F28" s="16"/>
      <c r="G28" s="77" t="s">
        <v>51</v>
      </c>
      <c r="H28" s="78">
        <f>SUM(H20:H27)</f>
        <v>0</v>
      </c>
      <c r="I28" s="16"/>
      <c r="J28" s="16"/>
      <c r="K28" s="16"/>
      <c r="L28" s="16"/>
      <c r="M28" s="16"/>
      <c r="N28" s="16"/>
      <c r="O28" s="16"/>
      <c r="P28" s="16"/>
    </row>
    <row r="29" spans="1:16" ht="15" x14ac:dyDescent="0.2">
      <c r="A29" s="108" t="s">
        <v>52</v>
      </c>
      <c r="B29" s="108"/>
      <c r="C29" s="108"/>
      <c r="D29" s="108"/>
      <c r="E29" s="108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ht="1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ht="15" x14ac:dyDescent="0.2">
      <c r="A31" s="104" t="s">
        <v>53</v>
      </c>
      <c r="B31" s="104"/>
      <c r="C31" s="104"/>
      <c r="D31" s="16"/>
      <c r="E31" s="16"/>
      <c r="F31" s="16"/>
      <c r="G31" s="16"/>
      <c r="H31" s="16"/>
    </row>
  </sheetData>
  <protectedRanges>
    <protectedRange sqref="B6:E6" name="Name_1_2"/>
    <protectedRange sqref="F20:F27" name="Points_1_2_2"/>
  </protectedRanges>
  <mergeCells count="23">
    <mergeCell ref="A31:C31"/>
    <mergeCell ref="A23:E23"/>
    <mergeCell ref="A24:E24"/>
    <mergeCell ref="A25:E25"/>
    <mergeCell ref="A26:E26"/>
    <mergeCell ref="A27:E27"/>
    <mergeCell ref="A29:E29"/>
    <mergeCell ref="A1:H1"/>
    <mergeCell ref="A2:H2"/>
    <mergeCell ref="B4:E4"/>
    <mergeCell ref="B6:E6"/>
    <mergeCell ref="A22:E22"/>
    <mergeCell ref="A8:H9"/>
    <mergeCell ref="A11:E11"/>
    <mergeCell ref="A12:E12"/>
    <mergeCell ref="A13:E13"/>
    <mergeCell ref="A14:E14"/>
    <mergeCell ref="A15:E15"/>
    <mergeCell ref="A16:E16"/>
    <mergeCell ref="A17:E17"/>
    <mergeCell ref="A19:E19"/>
    <mergeCell ref="A20:E20"/>
    <mergeCell ref="A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K9" sqref="K9"/>
    </sheetView>
  </sheetViews>
  <sheetFormatPr defaultRowHeight="12.75" x14ac:dyDescent="0.2"/>
  <cols>
    <col min="1" max="1" width="53.7109375" customWidth="1"/>
    <col min="2" max="2" width="8" style="25" customWidth="1"/>
    <col min="3" max="3" width="9.140625" customWidth="1"/>
    <col min="4" max="4" width="8.7109375" customWidth="1"/>
    <col min="5" max="5" width="8.28515625" style="15" customWidth="1"/>
    <col min="6" max="7" width="7.28515625" style="42" customWidth="1"/>
    <col min="8" max="9" width="7.28515625" style="51" customWidth="1"/>
    <col min="10" max="10" width="12.42578125" customWidth="1"/>
  </cols>
  <sheetData>
    <row r="1" spans="1:11" ht="15.75" x14ac:dyDescent="0.25">
      <c r="A1" s="49" t="s">
        <v>0</v>
      </c>
      <c r="B1" s="49"/>
      <c r="C1" s="49"/>
      <c r="D1" s="49"/>
      <c r="E1" s="49"/>
      <c r="F1" s="49"/>
      <c r="G1" s="49"/>
      <c r="H1" s="68"/>
      <c r="I1" s="68"/>
      <c r="J1" s="49"/>
      <c r="K1" s="42"/>
    </row>
    <row r="2" spans="1:11" ht="12.75" customHeight="1" x14ac:dyDescent="0.2">
      <c r="A2" s="50" t="str">
        <f>Responses!A2</f>
        <v>RFQ730-17014 CM@R Quadrangle Housing Replacement</v>
      </c>
      <c r="B2" s="50"/>
      <c r="C2" s="50"/>
      <c r="D2" s="50"/>
      <c r="E2" s="50"/>
      <c r="F2" s="50"/>
      <c r="G2" s="50"/>
      <c r="H2" s="69"/>
      <c r="I2" s="69"/>
      <c r="J2" s="50"/>
      <c r="K2" s="42"/>
    </row>
    <row r="3" spans="1:11" ht="15.75" thickBot="1" x14ac:dyDescent="0.25">
      <c r="A3" s="42"/>
      <c r="B3" s="48"/>
      <c r="C3" s="42"/>
      <c r="D3" s="42"/>
      <c r="E3" s="42"/>
      <c r="J3" s="17"/>
      <c r="K3" s="42"/>
    </row>
    <row r="4" spans="1:11" ht="75" thickTop="1" thickBot="1" x14ac:dyDescent="0.25">
      <c r="A4" s="43" t="s">
        <v>4</v>
      </c>
      <c r="B4" s="26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44" t="s">
        <v>10</v>
      </c>
      <c r="H4" s="53" t="s">
        <v>19</v>
      </c>
      <c r="I4" s="53" t="s">
        <v>20</v>
      </c>
      <c r="J4" s="20" t="s">
        <v>11</v>
      </c>
      <c r="K4" s="45"/>
    </row>
    <row r="5" spans="1:11" ht="16.5" thickTop="1" x14ac:dyDescent="0.2">
      <c r="A5" s="47" t="str">
        <f>Responses!A5</f>
        <v>Austin Commercial</v>
      </c>
      <c r="B5" s="59">
        <v>24</v>
      </c>
      <c r="C5" s="59">
        <v>16</v>
      </c>
      <c r="D5" s="59">
        <v>8</v>
      </c>
      <c r="E5" s="59">
        <v>8</v>
      </c>
      <c r="F5" s="59">
        <v>8</v>
      </c>
      <c r="G5" s="60">
        <v>8</v>
      </c>
      <c r="H5" s="67">
        <v>4</v>
      </c>
      <c r="I5" s="67">
        <v>4</v>
      </c>
      <c r="J5" s="7">
        <f>SUM(B5:I5)</f>
        <v>80</v>
      </c>
      <c r="K5" s="31">
        <v>1</v>
      </c>
    </row>
    <row r="6" spans="1:11" ht="15.75" x14ac:dyDescent="0.25">
      <c r="A6" s="55" t="str">
        <f>Responses!A6</f>
        <v>Hoar Construction</v>
      </c>
      <c r="B6" s="59">
        <v>18</v>
      </c>
      <c r="C6" s="59">
        <v>16</v>
      </c>
      <c r="D6" s="59">
        <v>7</v>
      </c>
      <c r="E6" s="59">
        <v>8</v>
      </c>
      <c r="F6" s="59">
        <v>8</v>
      </c>
      <c r="G6" s="60">
        <v>8</v>
      </c>
      <c r="H6" s="67">
        <v>4</v>
      </c>
      <c r="I6" s="67">
        <v>4</v>
      </c>
      <c r="J6" s="7">
        <f>SUM(B6:I6)</f>
        <v>73</v>
      </c>
      <c r="K6" s="30">
        <v>2</v>
      </c>
    </row>
    <row r="7" spans="1:11" ht="15.75" x14ac:dyDescent="0.25">
      <c r="A7" s="55" t="str">
        <f>Responses!A7</f>
        <v>JE Dunn</v>
      </c>
      <c r="B7" s="59">
        <v>21</v>
      </c>
      <c r="C7" s="59">
        <v>14</v>
      </c>
      <c r="D7" s="59">
        <v>7</v>
      </c>
      <c r="E7" s="59">
        <v>7</v>
      </c>
      <c r="F7" s="59">
        <v>7</v>
      </c>
      <c r="G7" s="60">
        <v>7</v>
      </c>
      <c r="H7" s="67">
        <v>3.5</v>
      </c>
      <c r="I7" s="67">
        <v>3.5</v>
      </c>
      <c r="J7" s="7">
        <f>SUM(B7:I7)</f>
        <v>70</v>
      </c>
      <c r="K7" s="32">
        <v>3</v>
      </c>
    </row>
    <row r="8" spans="1:11" ht="15.75" x14ac:dyDescent="0.25">
      <c r="A8" s="55" t="str">
        <f>Responses!A8</f>
        <v>SpawGlass Construction</v>
      </c>
      <c r="B8" s="59">
        <v>27</v>
      </c>
      <c r="C8" s="59">
        <v>16</v>
      </c>
      <c r="D8" s="59">
        <v>8</v>
      </c>
      <c r="E8" s="59">
        <v>8</v>
      </c>
      <c r="F8" s="59">
        <v>8</v>
      </c>
      <c r="G8" s="60">
        <v>8</v>
      </c>
      <c r="H8" s="67">
        <v>4</v>
      </c>
      <c r="I8" s="67">
        <v>4</v>
      </c>
      <c r="J8" s="7">
        <f>SUM(B8:I8)</f>
        <v>83</v>
      </c>
      <c r="K8" s="30">
        <v>4</v>
      </c>
    </row>
    <row r="9" spans="1:11" s="46" customFormat="1" ht="15.75" x14ac:dyDescent="0.25">
      <c r="A9" s="55" t="str">
        <f>Responses!A9</f>
        <v>The Whiting-Turner Contracting Co</v>
      </c>
      <c r="B9" s="59">
        <v>27</v>
      </c>
      <c r="C9" s="59">
        <v>16</v>
      </c>
      <c r="D9" s="59">
        <v>8</v>
      </c>
      <c r="E9" s="59">
        <v>8</v>
      </c>
      <c r="F9" s="59">
        <v>8</v>
      </c>
      <c r="G9" s="60">
        <v>8</v>
      </c>
      <c r="H9" s="67">
        <v>4</v>
      </c>
      <c r="I9" s="67">
        <v>4</v>
      </c>
      <c r="J9" s="62">
        <f>SUM(B9:I9)</f>
        <v>83</v>
      </c>
      <c r="K9" s="32">
        <v>5</v>
      </c>
    </row>
    <row r="15" spans="1:11" x14ac:dyDescent="0.2">
      <c r="D15" t="s"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9" sqref="K9"/>
    </sheetView>
  </sheetViews>
  <sheetFormatPr defaultRowHeight="12.75" x14ac:dyDescent="0.2"/>
  <cols>
    <col min="1" max="1" width="62" customWidth="1"/>
    <col min="2" max="2" width="8.28515625" style="23" customWidth="1"/>
    <col min="3" max="3" width="9.42578125" customWidth="1"/>
    <col min="4" max="4" width="8.140625" customWidth="1"/>
    <col min="5" max="5" width="6.7109375" bestFit="1" customWidth="1"/>
    <col min="7" max="7" width="10.28515625" customWidth="1"/>
    <col min="8" max="8" width="9.28515625" style="51" customWidth="1"/>
    <col min="9" max="9" width="10" style="51" customWidth="1"/>
  </cols>
  <sheetData>
    <row r="1" spans="1:11" ht="15.75" x14ac:dyDescent="0.25">
      <c r="A1" s="57" t="s">
        <v>0</v>
      </c>
      <c r="B1" s="57"/>
      <c r="C1" s="57"/>
      <c r="D1" s="57"/>
      <c r="E1" s="57"/>
      <c r="F1" s="57"/>
      <c r="G1" s="57"/>
      <c r="H1" s="68"/>
      <c r="I1" s="68"/>
      <c r="J1" s="57"/>
      <c r="K1" s="51"/>
    </row>
    <row r="2" spans="1:11" ht="12.75" customHeight="1" x14ac:dyDescent="0.2">
      <c r="A2" s="58" t="str">
        <f>Responses!A2</f>
        <v>RFQ730-17014 CM@R Quadrangle Housing Replacement</v>
      </c>
      <c r="B2" s="58"/>
      <c r="C2" s="58"/>
      <c r="D2" s="58"/>
      <c r="E2" s="58"/>
      <c r="F2" s="58"/>
      <c r="G2" s="58"/>
      <c r="H2" s="69"/>
      <c r="I2" s="69"/>
      <c r="J2" s="58"/>
      <c r="K2" s="51"/>
    </row>
    <row r="3" spans="1:11" ht="15.75" thickBot="1" x14ac:dyDescent="0.25">
      <c r="A3" s="51"/>
      <c r="B3" s="56"/>
      <c r="C3" s="51"/>
      <c r="D3" s="51"/>
      <c r="E3" s="51"/>
      <c r="F3" s="51"/>
      <c r="G3" s="51"/>
      <c r="J3" s="17"/>
      <c r="K3" s="51"/>
    </row>
    <row r="4" spans="1:11" ht="75" thickTop="1" thickBot="1" x14ac:dyDescent="0.25">
      <c r="A4" s="52" t="s">
        <v>4</v>
      </c>
      <c r="B4" s="26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53" t="s">
        <v>10</v>
      </c>
      <c r="H4" s="53" t="s">
        <v>19</v>
      </c>
      <c r="I4" s="53" t="s">
        <v>20</v>
      </c>
      <c r="J4" s="20" t="s">
        <v>11</v>
      </c>
      <c r="K4" s="54"/>
    </row>
    <row r="5" spans="1:11" ht="16.5" thickTop="1" x14ac:dyDescent="0.2">
      <c r="A5" s="55" t="str">
        <f>Responses!A5</f>
        <v>Austin Commercial</v>
      </c>
      <c r="B5" s="27">
        <v>21</v>
      </c>
      <c r="C5" s="21">
        <v>14</v>
      </c>
      <c r="D5" s="21">
        <v>8</v>
      </c>
      <c r="E5" s="21">
        <v>8</v>
      </c>
      <c r="F5" s="41">
        <v>7.5</v>
      </c>
      <c r="G5" s="41">
        <v>8</v>
      </c>
      <c r="H5" s="41">
        <v>4</v>
      </c>
      <c r="I5" s="41">
        <v>4</v>
      </c>
      <c r="J5" s="7">
        <f>SUM(B5:I5)</f>
        <v>74.5</v>
      </c>
      <c r="K5" s="31">
        <v>1</v>
      </c>
    </row>
    <row r="6" spans="1:11" ht="15.75" x14ac:dyDescent="0.25">
      <c r="A6" s="55" t="str">
        <f>Responses!A6</f>
        <v>Hoar Construction</v>
      </c>
      <c r="B6" s="27">
        <v>21</v>
      </c>
      <c r="C6" s="21">
        <v>14</v>
      </c>
      <c r="D6" s="21">
        <v>8</v>
      </c>
      <c r="E6" s="21">
        <v>8</v>
      </c>
      <c r="F6" s="41">
        <v>8</v>
      </c>
      <c r="G6" s="41">
        <v>8</v>
      </c>
      <c r="H6" s="41">
        <v>3</v>
      </c>
      <c r="I6" s="41">
        <v>3.5</v>
      </c>
      <c r="J6" s="7">
        <f>SUM(B6:I6)</f>
        <v>73.5</v>
      </c>
      <c r="K6" s="30">
        <v>2</v>
      </c>
    </row>
    <row r="7" spans="1:11" ht="15.75" x14ac:dyDescent="0.25">
      <c r="A7" s="55" t="str">
        <f>Responses!A7</f>
        <v>JE Dunn</v>
      </c>
      <c r="B7" s="27">
        <v>24</v>
      </c>
      <c r="C7" s="21">
        <v>15</v>
      </c>
      <c r="D7" s="21">
        <v>8</v>
      </c>
      <c r="E7" s="21">
        <v>8</v>
      </c>
      <c r="F7" s="41">
        <v>8</v>
      </c>
      <c r="G7" s="41">
        <v>8</v>
      </c>
      <c r="H7" s="41">
        <v>3</v>
      </c>
      <c r="I7" s="41">
        <v>4</v>
      </c>
      <c r="J7" s="7">
        <f>SUM(B7:I7)</f>
        <v>78</v>
      </c>
      <c r="K7" s="32">
        <v>3</v>
      </c>
    </row>
    <row r="8" spans="1:11" ht="15.75" x14ac:dyDescent="0.25">
      <c r="A8" s="55" t="str">
        <f>Responses!A8</f>
        <v>SpawGlass Construction</v>
      </c>
      <c r="B8" s="27">
        <v>24</v>
      </c>
      <c r="C8" s="21">
        <v>16</v>
      </c>
      <c r="D8" s="21">
        <v>8</v>
      </c>
      <c r="E8" s="21">
        <v>8</v>
      </c>
      <c r="F8" s="41">
        <v>8</v>
      </c>
      <c r="G8" s="41">
        <v>8</v>
      </c>
      <c r="H8" s="41">
        <v>3</v>
      </c>
      <c r="I8" s="41">
        <v>4</v>
      </c>
      <c r="J8" s="7">
        <f>SUM(B8:I8)</f>
        <v>79</v>
      </c>
      <c r="K8" s="30">
        <v>4</v>
      </c>
    </row>
    <row r="9" spans="1:11" ht="15.75" x14ac:dyDescent="0.25">
      <c r="A9" s="55" t="str">
        <f>Responses!A9</f>
        <v>The Whiting-Turner Contracting Co</v>
      </c>
      <c r="B9" s="27">
        <v>18</v>
      </c>
      <c r="C9" s="21">
        <v>12</v>
      </c>
      <c r="D9" s="21">
        <v>7</v>
      </c>
      <c r="E9" s="21">
        <v>7.5</v>
      </c>
      <c r="F9" s="41">
        <v>7.5</v>
      </c>
      <c r="G9" s="41">
        <v>8</v>
      </c>
      <c r="H9" s="41">
        <v>3</v>
      </c>
      <c r="I9" s="41">
        <v>3</v>
      </c>
      <c r="J9" s="7">
        <f>SUM(B9:I9)</f>
        <v>66</v>
      </c>
      <c r="K9" s="32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9" sqref="K9"/>
    </sheetView>
  </sheetViews>
  <sheetFormatPr defaultRowHeight="12.75" x14ac:dyDescent="0.2"/>
  <cols>
    <col min="1" max="1" width="69.28515625" customWidth="1"/>
    <col min="2" max="2" width="8.28515625" style="23" bestFit="1" customWidth="1"/>
    <col min="3" max="3" width="6.5703125" customWidth="1"/>
    <col min="4" max="4" width="8.28515625" customWidth="1"/>
    <col min="5" max="5" width="7.85546875" customWidth="1"/>
    <col min="8" max="9" width="9.140625" style="51"/>
  </cols>
  <sheetData>
    <row r="1" spans="1:11" ht="15.75" x14ac:dyDescent="0.25">
      <c r="A1" s="57" t="s">
        <v>0</v>
      </c>
      <c r="B1" s="57"/>
      <c r="C1" s="57"/>
      <c r="D1" s="57"/>
      <c r="E1" s="57"/>
      <c r="F1" s="57"/>
      <c r="G1" s="57"/>
      <c r="H1" s="68"/>
      <c r="I1" s="68"/>
      <c r="J1" s="57"/>
      <c r="K1" s="51"/>
    </row>
    <row r="2" spans="1:11" ht="12.75" customHeight="1" x14ac:dyDescent="0.2">
      <c r="A2" s="58" t="str">
        <f>Responses!A2</f>
        <v>RFQ730-17014 CM@R Quadrangle Housing Replacement</v>
      </c>
      <c r="B2" s="58"/>
      <c r="C2" s="58"/>
      <c r="D2" s="58"/>
      <c r="E2" s="58"/>
      <c r="F2" s="58"/>
      <c r="G2" s="58"/>
      <c r="H2" s="69"/>
      <c r="I2" s="69"/>
      <c r="J2" s="58"/>
      <c r="K2" s="51"/>
    </row>
    <row r="3" spans="1:11" ht="15.75" thickBot="1" x14ac:dyDescent="0.25">
      <c r="A3" s="51"/>
      <c r="B3" s="56"/>
      <c r="C3" s="51"/>
      <c r="D3" s="51"/>
      <c r="E3" s="51"/>
      <c r="F3" s="51"/>
      <c r="G3" s="51"/>
      <c r="J3" s="17"/>
      <c r="K3" s="51"/>
    </row>
    <row r="4" spans="1:11" ht="75" thickTop="1" thickBot="1" x14ac:dyDescent="0.25">
      <c r="A4" s="52" t="s">
        <v>4</v>
      </c>
      <c r="B4" s="26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53" t="s">
        <v>10</v>
      </c>
      <c r="H4" s="53" t="s">
        <v>19</v>
      </c>
      <c r="I4" s="53" t="s">
        <v>20</v>
      </c>
      <c r="J4" s="20" t="s">
        <v>11</v>
      </c>
      <c r="K4" s="54"/>
    </row>
    <row r="5" spans="1:11" ht="16.5" thickTop="1" x14ac:dyDescent="0.2">
      <c r="A5" s="55" t="str">
        <f>Responses!A5</f>
        <v>Austin Commercial</v>
      </c>
      <c r="B5" s="27">
        <v>30</v>
      </c>
      <c r="C5" s="21">
        <v>12</v>
      </c>
      <c r="D5" s="21">
        <v>8</v>
      </c>
      <c r="E5" s="21">
        <v>6</v>
      </c>
      <c r="F5" s="41">
        <v>6</v>
      </c>
      <c r="G5" s="41">
        <v>6</v>
      </c>
      <c r="H5" s="41">
        <v>4</v>
      </c>
      <c r="I5" s="41">
        <v>4</v>
      </c>
      <c r="J5" s="7">
        <f>SUM(B5:I5)</f>
        <v>76</v>
      </c>
      <c r="K5" s="31">
        <v>1</v>
      </c>
    </row>
    <row r="6" spans="1:11" ht="15.75" x14ac:dyDescent="0.25">
      <c r="A6" s="55" t="str">
        <f>Responses!A6</f>
        <v>Hoar Construction</v>
      </c>
      <c r="B6" s="27">
        <v>18</v>
      </c>
      <c r="C6" s="21">
        <v>12</v>
      </c>
      <c r="D6" s="21">
        <v>6</v>
      </c>
      <c r="E6" s="21">
        <v>6</v>
      </c>
      <c r="F6" s="41">
        <v>8</v>
      </c>
      <c r="G6" s="41">
        <v>6</v>
      </c>
      <c r="H6" s="41">
        <v>4</v>
      </c>
      <c r="I6" s="41">
        <v>3</v>
      </c>
      <c r="J6" s="7">
        <f>SUM(B6:I6)</f>
        <v>63</v>
      </c>
      <c r="K6" s="30">
        <v>2</v>
      </c>
    </row>
    <row r="7" spans="1:11" ht="15.75" x14ac:dyDescent="0.25">
      <c r="A7" s="55" t="str">
        <f>Responses!A7</f>
        <v>JE Dunn</v>
      </c>
      <c r="B7" s="27">
        <v>24</v>
      </c>
      <c r="C7" s="21">
        <v>16</v>
      </c>
      <c r="D7" s="21">
        <v>6</v>
      </c>
      <c r="E7" s="21">
        <v>6</v>
      </c>
      <c r="F7" s="41">
        <v>6</v>
      </c>
      <c r="G7" s="41">
        <v>8</v>
      </c>
      <c r="H7" s="41">
        <v>3</v>
      </c>
      <c r="I7" s="41">
        <v>4</v>
      </c>
      <c r="J7" s="7">
        <f>SUM(B7:I7)</f>
        <v>73</v>
      </c>
      <c r="K7" s="32">
        <v>3</v>
      </c>
    </row>
    <row r="8" spans="1:11" ht="15.75" x14ac:dyDescent="0.25">
      <c r="A8" s="55" t="str">
        <f>Responses!A8</f>
        <v>SpawGlass Construction</v>
      </c>
      <c r="B8" s="27">
        <v>30</v>
      </c>
      <c r="C8" s="21">
        <v>12</v>
      </c>
      <c r="D8" s="21">
        <v>6</v>
      </c>
      <c r="E8" s="21">
        <v>6</v>
      </c>
      <c r="F8" s="41">
        <v>6</v>
      </c>
      <c r="G8" s="41">
        <v>6</v>
      </c>
      <c r="H8" s="41">
        <v>4</v>
      </c>
      <c r="I8" s="41">
        <v>3</v>
      </c>
      <c r="J8" s="7">
        <f>SUM(B8:I8)</f>
        <v>73</v>
      </c>
      <c r="K8" s="30">
        <v>4</v>
      </c>
    </row>
    <row r="9" spans="1:11" ht="15.75" x14ac:dyDescent="0.25">
      <c r="A9" s="55" t="str">
        <f>Responses!A9</f>
        <v>The Whiting-Turner Contracting Co</v>
      </c>
      <c r="B9" s="27">
        <v>24</v>
      </c>
      <c r="C9" s="21">
        <v>16</v>
      </c>
      <c r="D9" s="21">
        <v>6</v>
      </c>
      <c r="E9" s="21">
        <v>6</v>
      </c>
      <c r="F9" s="41">
        <v>6</v>
      </c>
      <c r="G9" s="41">
        <v>6</v>
      </c>
      <c r="H9" s="41">
        <v>3</v>
      </c>
      <c r="I9" s="41">
        <v>3</v>
      </c>
      <c r="J9" s="7">
        <f>SUM(B9:I9)</f>
        <v>70</v>
      </c>
      <c r="K9" s="32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9" sqref="K9"/>
    </sheetView>
  </sheetViews>
  <sheetFormatPr defaultRowHeight="12.75" x14ac:dyDescent="0.2"/>
  <cols>
    <col min="1" max="1" width="70.42578125" customWidth="1"/>
    <col min="2" max="2" width="7.7109375" style="23" customWidth="1"/>
    <col min="3" max="3" width="8.140625" customWidth="1"/>
    <col min="4" max="4" width="7.85546875" customWidth="1"/>
    <col min="5" max="5" width="9.42578125" customWidth="1"/>
    <col min="8" max="9" width="9.140625" style="51"/>
  </cols>
  <sheetData>
    <row r="1" spans="1:11" ht="15.75" x14ac:dyDescent="0.25">
      <c r="A1" s="57" t="s">
        <v>0</v>
      </c>
      <c r="B1" s="57"/>
      <c r="C1" s="57"/>
      <c r="D1" s="57"/>
      <c r="E1" s="57"/>
      <c r="F1" s="57"/>
      <c r="G1" s="57"/>
      <c r="H1" s="68"/>
      <c r="I1" s="68"/>
      <c r="J1" s="57"/>
      <c r="K1" s="51"/>
    </row>
    <row r="2" spans="1:11" ht="12.75" customHeight="1" x14ac:dyDescent="0.2">
      <c r="A2" s="58" t="str">
        <f>Responses!A2</f>
        <v>RFQ730-17014 CM@R Quadrangle Housing Replacement</v>
      </c>
      <c r="B2" s="58"/>
      <c r="C2" s="58"/>
      <c r="D2" s="58"/>
      <c r="E2" s="58"/>
      <c r="F2" s="58"/>
      <c r="G2" s="58"/>
      <c r="H2" s="69"/>
      <c r="I2" s="69"/>
      <c r="J2" s="58"/>
      <c r="K2" s="51"/>
    </row>
    <row r="3" spans="1:11" ht="15.75" thickBot="1" x14ac:dyDescent="0.25">
      <c r="A3" s="51"/>
      <c r="B3" s="56"/>
      <c r="C3" s="51"/>
      <c r="D3" s="51"/>
      <c r="E3" s="51"/>
      <c r="F3" s="51"/>
      <c r="G3" s="51"/>
      <c r="J3" s="17"/>
      <c r="K3" s="51"/>
    </row>
    <row r="4" spans="1:11" ht="75" thickTop="1" thickBot="1" x14ac:dyDescent="0.25">
      <c r="A4" s="52" t="s">
        <v>4</v>
      </c>
      <c r="B4" s="26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53" t="s">
        <v>10</v>
      </c>
      <c r="H4" s="53" t="s">
        <v>19</v>
      </c>
      <c r="I4" s="53" t="s">
        <v>20</v>
      </c>
      <c r="J4" s="20" t="s">
        <v>11</v>
      </c>
      <c r="K4" s="54"/>
    </row>
    <row r="5" spans="1:11" ht="16.5" thickTop="1" x14ac:dyDescent="0.2">
      <c r="A5" s="55" t="str">
        <f>Responses!A5</f>
        <v>Austin Commercial</v>
      </c>
      <c r="B5" s="27">
        <v>18</v>
      </c>
      <c r="C5" s="21">
        <v>12</v>
      </c>
      <c r="D5" s="21">
        <v>9</v>
      </c>
      <c r="E5" s="21">
        <v>6</v>
      </c>
      <c r="F5" s="41">
        <v>6</v>
      </c>
      <c r="G5" s="41">
        <v>6</v>
      </c>
      <c r="H5" s="41">
        <v>3</v>
      </c>
      <c r="I5" s="41">
        <v>3</v>
      </c>
      <c r="J5" s="7">
        <f>SUM(B5:I5)</f>
        <v>63</v>
      </c>
      <c r="K5" s="31">
        <v>1</v>
      </c>
    </row>
    <row r="6" spans="1:11" ht="15.75" x14ac:dyDescent="0.25">
      <c r="A6" s="55" t="str">
        <f>Responses!A6</f>
        <v>Hoar Construction</v>
      </c>
      <c r="B6" s="27">
        <v>21</v>
      </c>
      <c r="C6" s="21">
        <v>12</v>
      </c>
      <c r="D6" s="21">
        <v>6</v>
      </c>
      <c r="E6" s="21">
        <v>6.8</v>
      </c>
      <c r="F6" s="41">
        <v>7</v>
      </c>
      <c r="G6" s="41">
        <v>6</v>
      </c>
      <c r="H6" s="41">
        <v>3.5</v>
      </c>
      <c r="I6" s="41">
        <v>4</v>
      </c>
      <c r="J6" s="7">
        <f>SUM(B6:I6)</f>
        <v>66.3</v>
      </c>
      <c r="K6" s="30">
        <v>2</v>
      </c>
    </row>
    <row r="7" spans="1:11" ht="15.75" x14ac:dyDescent="0.25">
      <c r="A7" s="55" t="str">
        <f>Responses!A7</f>
        <v>JE Dunn</v>
      </c>
      <c r="B7" s="27">
        <v>24</v>
      </c>
      <c r="C7" s="21">
        <v>16</v>
      </c>
      <c r="D7" s="21">
        <v>9</v>
      </c>
      <c r="E7" s="21">
        <v>8</v>
      </c>
      <c r="F7" s="41">
        <v>7.6</v>
      </c>
      <c r="G7" s="41">
        <v>6</v>
      </c>
      <c r="H7" s="41">
        <v>4</v>
      </c>
      <c r="I7" s="41">
        <v>3.5</v>
      </c>
      <c r="J7" s="7">
        <f>SUM(B7:I7)</f>
        <v>78.099999999999994</v>
      </c>
      <c r="K7" s="32">
        <v>3</v>
      </c>
    </row>
    <row r="8" spans="1:11" ht="15.75" x14ac:dyDescent="0.25">
      <c r="A8" s="55" t="str">
        <f>Responses!A8</f>
        <v>SpawGlass Construction</v>
      </c>
      <c r="B8" s="27">
        <v>23.4</v>
      </c>
      <c r="C8" s="21">
        <v>15.2</v>
      </c>
      <c r="D8" s="21">
        <v>7.8</v>
      </c>
      <c r="E8" s="21">
        <v>7.2</v>
      </c>
      <c r="F8" s="41">
        <v>7.2</v>
      </c>
      <c r="G8" s="41">
        <v>8</v>
      </c>
      <c r="H8" s="41">
        <v>4.5</v>
      </c>
      <c r="I8" s="41">
        <v>4</v>
      </c>
      <c r="J8" s="7">
        <f>SUM(B8:I8)</f>
        <v>77.3</v>
      </c>
      <c r="K8" s="30">
        <v>4</v>
      </c>
    </row>
    <row r="9" spans="1:11" ht="15.75" x14ac:dyDescent="0.25">
      <c r="A9" s="55" t="str">
        <f>Responses!A9</f>
        <v>The Whiting-Turner Contracting Co</v>
      </c>
      <c r="B9" s="27">
        <v>22.8</v>
      </c>
      <c r="C9" s="21">
        <v>11.6</v>
      </c>
      <c r="D9" s="21">
        <v>6</v>
      </c>
      <c r="E9" s="21">
        <v>6</v>
      </c>
      <c r="F9" s="41">
        <v>5.8</v>
      </c>
      <c r="G9" s="41">
        <v>6</v>
      </c>
      <c r="H9" s="41">
        <v>3.5</v>
      </c>
      <c r="I9" s="41">
        <v>2.9</v>
      </c>
      <c r="J9" s="7">
        <f>SUM(B9:I9)</f>
        <v>64.599999999999994</v>
      </c>
      <c r="K9" s="32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E20" sqref="E20"/>
    </sheetView>
  </sheetViews>
  <sheetFormatPr defaultRowHeight="12.75" x14ac:dyDescent="0.2"/>
  <cols>
    <col min="1" max="1" width="67.140625" customWidth="1"/>
    <col min="2" max="2" width="8.5703125" style="23" customWidth="1"/>
    <col min="3" max="3" width="8.85546875" customWidth="1"/>
    <col min="4" max="4" width="8" customWidth="1"/>
    <col min="5" max="5" width="9.140625" customWidth="1"/>
    <col min="8" max="9" width="9.140625" style="51"/>
  </cols>
  <sheetData>
    <row r="1" spans="1:11" ht="15.75" thickBot="1" x14ac:dyDescent="0.25">
      <c r="A1" s="13"/>
      <c r="C1" s="13"/>
      <c r="D1" s="13"/>
      <c r="E1" s="14"/>
    </row>
    <row r="2" spans="1:11" ht="16.5" thickTop="1" x14ac:dyDescent="0.25">
      <c r="A2" s="57" t="s">
        <v>0</v>
      </c>
      <c r="B2" s="57"/>
      <c r="C2" s="57"/>
      <c r="D2" s="57"/>
      <c r="E2" s="57"/>
      <c r="F2" s="57"/>
      <c r="G2" s="57"/>
      <c r="H2" s="68"/>
      <c r="I2" s="68"/>
      <c r="J2" s="57"/>
      <c r="K2" s="51"/>
    </row>
    <row r="3" spans="1:11" ht="15.75" customHeight="1" x14ac:dyDescent="0.2">
      <c r="A3" s="58" t="str">
        <f>Responses!A2</f>
        <v>RFQ730-17014 CM@R Quadrangle Housing Replacement</v>
      </c>
      <c r="B3" s="58"/>
      <c r="C3" s="58"/>
      <c r="D3" s="58"/>
      <c r="E3" s="58"/>
      <c r="F3" s="58"/>
      <c r="G3" s="58"/>
      <c r="H3" s="69"/>
      <c r="I3" s="69"/>
      <c r="J3" s="58"/>
      <c r="K3" s="51"/>
    </row>
    <row r="4" spans="1:11" ht="15.75" thickBot="1" x14ac:dyDescent="0.25">
      <c r="A4" s="51"/>
      <c r="B4" s="56"/>
      <c r="C4" s="51"/>
      <c r="D4" s="51"/>
      <c r="E4" s="51"/>
      <c r="F4" s="51"/>
      <c r="G4" s="51"/>
      <c r="J4" s="17"/>
      <c r="K4" s="51"/>
    </row>
    <row r="5" spans="1:11" ht="75" thickTop="1" thickBot="1" x14ac:dyDescent="0.25">
      <c r="A5" s="52" t="s">
        <v>4</v>
      </c>
      <c r="B5" s="26" t="s">
        <v>5</v>
      </c>
      <c r="C5" s="53" t="s">
        <v>6</v>
      </c>
      <c r="D5" s="53" t="s">
        <v>7</v>
      </c>
      <c r="E5" s="53" t="s">
        <v>8</v>
      </c>
      <c r="F5" s="53" t="s">
        <v>9</v>
      </c>
      <c r="G5" s="53" t="s">
        <v>10</v>
      </c>
      <c r="H5" s="53" t="s">
        <v>19</v>
      </c>
      <c r="I5" s="53" t="s">
        <v>20</v>
      </c>
      <c r="J5" s="20" t="s">
        <v>11</v>
      </c>
      <c r="K5" s="54"/>
    </row>
    <row r="6" spans="1:11" ht="16.5" thickTop="1" x14ac:dyDescent="0.2">
      <c r="A6" s="55" t="str">
        <f>Responses!A5</f>
        <v>Austin Commercial</v>
      </c>
      <c r="B6" s="27">
        <v>21</v>
      </c>
      <c r="C6" s="21">
        <v>14</v>
      </c>
      <c r="D6" s="21">
        <v>5</v>
      </c>
      <c r="E6" s="21">
        <v>6</v>
      </c>
      <c r="F6" s="41">
        <v>6</v>
      </c>
      <c r="G6" s="41">
        <v>7</v>
      </c>
      <c r="H6" s="41">
        <v>3</v>
      </c>
      <c r="I6" s="41">
        <v>3</v>
      </c>
      <c r="J6" s="7">
        <f>SUM(B6:I6)</f>
        <v>65</v>
      </c>
      <c r="K6" s="31">
        <v>1</v>
      </c>
    </row>
    <row r="7" spans="1:11" ht="15.75" x14ac:dyDescent="0.25">
      <c r="A7" s="55" t="str">
        <f>Responses!A6</f>
        <v>Hoar Construction</v>
      </c>
      <c r="B7" s="27">
        <v>12</v>
      </c>
      <c r="C7" s="21">
        <v>10</v>
      </c>
      <c r="D7" s="21">
        <v>7</v>
      </c>
      <c r="E7" s="21">
        <v>6</v>
      </c>
      <c r="F7" s="41">
        <v>5</v>
      </c>
      <c r="G7" s="41">
        <v>7</v>
      </c>
      <c r="H7" s="41">
        <v>3</v>
      </c>
      <c r="I7" s="41">
        <v>3</v>
      </c>
      <c r="J7" s="7">
        <f>SUM(B7:I7)</f>
        <v>53</v>
      </c>
      <c r="K7" s="30">
        <v>2</v>
      </c>
    </row>
    <row r="8" spans="1:11" ht="15.75" x14ac:dyDescent="0.25">
      <c r="A8" s="55" t="str">
        <f>Responses!A7</f>
        <v>JE Dunn</v>
      </c>
      <c r="B8" s="27">
        <v>12</v>
      </c>
      <c r="C8" s="21">
        <v>10</v>
      </c>
      <c r="D8" s="21">
        <v>5</v>
      </c>
      <c r="E8" s="21">
        <v>6</v>
      </c>
      <c r="F8" s="41">
        <v>7</v>
      </c>
      <c r="G8" s="41">
        <v>6</v>
      </c>
      <c r="H8" s="41">
        <v>2</v>
      </c>
      <c r="I8" s="41">
        <v>2.5</v>
      </c>
      <c r="J8" s="7">
        <f>SUM(B8:I8)</f>
        <v>50.5</v>
      </c>
      <c r="K8" s="32">
        <v>3</v>
      </c>
    </row>
    <row r="9" spans="1:11" ht="15.75" x14ac:dyDescent="0.25">
      <c r="A9" s="55" t="str">
        <f>Responses!A8</f>
        <v>SpawGlass Construction</v>
      </c>
      <c r="B9" s="27">
        <v>24</v>
      </c>
      <c r="C9" s="21">
        <v>16</v>
      </c>
      <c r="D9" s="21">
        <v>7</v>
      </c>
      <c r="E9" s="21">
        <v>7</v>
      </c>
      <c r="F9" s="41">
        <v>7</v>
      </c>
      <c r="G9" s="41">
        <v>6</v>
      </c>
      <c r="H9" s="41">
        <v>3</v>
      </c>
      <c r="I9" s="41">
        <v>3</v>
      </c>
      <c r="J9" s="7">
        <f>SUM(B9:I9)</f>
        <v>73</v>
      </c>
      <c r="K9" s="30">
        <v>4</v>
      </c>
    </row>
    <row r="10" spans="1:11" ht="15.75" x14ac:dyDescent="0.25">
      <c r="A10" s="55" t="str">
        <f>Responses!A9</f>
        <v>The Whiting-Turner Contracting Co</v>
      </c>
      <c r="B10" s="27">
        <v>18</v>
      </c>
      <c r="C10" s="21">
        <v>10</v>
      </c>
      <c r="D10" s="21">
        <v>5</v>
      </c>
      <c r="E10" s="21">
        <v>5</v>
      </c>
      <c r="F10" s="41">
        <v>5</v>
      </c>
      <c r="G10" s="41">
        <v>6</v>
      </c>
      <c r="H10" s="41">
        <v>3.5</v>
      </c>
      <c r="I10" s="41">
        <v>3</v>
      </c>
      <c r="J10" s="7">
        <f>SUM(B10:I10)</f>
        <v>55.5</v>
      </c>
      <c r="K10" s="32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K9" sqref="K9"/>
    </sheetView>
  </sheetViews>
  <sheetFormatPr defaultRowHeight="12.75" x14ac:dyDescent="0.2"/>
  <cols>
    <col min="1" max="1" width="59.42578125" customWidth="1"/>
    <col min="2" max="2" width="7" style="23" bestFit="1" customWidth="1"/>
    <col min="3" max="3" width="9" customWidth="1"/>
    <col min="4" max="4" width="9.5703125" customWidth="1"/>
    <col min="5" max="5" width="12.28515625" customWidth="1"/>
    <col min="8" max="9" width="9.140625" style="51"/>
  </cols>
  <sheetData>
    <row r="1" spans="1:11" ht="15.75" x14ac:dyDescent="0.25">
      <c r="A1" s="57" t="s">
        <v>0</v>
      </c>
      <c r="B1" s="57"/>
      <c r="C1" s="57"/>
      <c r="D1" s="57"/>
      <c r="E1" s="57"/>
      <c r="F1" s="57"/>
      <c r="G1" s="57"/>
      <c r="H1" s="68"/>
      <c r="I1" s="68"/>
      <c r="J1" s="57"/>
      <c r="K1" s="51"/>
    </row>
    <row r="2" spans="1:11" ht="12.75" customHeight="1" x14ac:dyDescent="0.2">
      <c r="A2" s="58" t="str">
        <f>Responses!A2</f>
        <v>RFQ730-17014 CM@R Quadrangle Housing Replacement</v>
      </c>
      <c r="B2" s="58"/>
      <c r="C2" s="58"/>
      <c r="D2" s="58"/>
      <c r="E2" s="58"/>
      <c r="F2" s="58"/>
      <c r="G2" s="58"/>
      <c r="H2" s="69"/>
      <c r="I2" s="69"/>
      <c r="J2" s="58"/>
      <c r="K2" s="51"/>
    </row>
    <row r="3" spans="1:11" ht="15.75" thickBot="1" x14ac:dyDescent="0.25">
      <c r="A3" s="51"/>
      <c r="B3" s="56"/>
      <c r="C3" s="51"/>
      <c r="D3" s="51"/>
      <c r="E3" s="51"/>
      <c r="F3" s="51"/>
      <c r="G3" s="51"/>
      <c r="J3" s="17"/>
      <c r="K3" s="51"/>
    </row>
    <row r="4" spans="1:11" ht="75" thickTop="1" thickBot="1" x14ac:dyDescent="0.25">
      <c r="A4" s="52" t="s">
        <v>4</v>
      </c>
      <c r="B4" s="26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53" t="s">
        <v>10</v>
      </c>
      <c r="H4" s="53" t="s">
        <v>19</v>
      </c>
      <c r="I4" s="53" t="s">
        <v>20</v>
      </c>
      <c r="J4" s="20" t="s">
        <v>11</v>
      </c>
      <c r="K4" s="54"/>
    </row>
    <row r="5" spans="1:11" ht="16.5" thickTop="1" x14ac:dyDescent="0.2">
      <c r="A5" s="55" t="str">
        <f>Responses!A5</f>
        <v>Austin Commercial</v>
      </c>
      <c r="B5" s="27">
        <v>24</v>
      </c>
      <c r="C5" s="21">
        <v>18</v>
      </c>
      <c r="D5" s="21">
        <v>7</v>
      </c>
      <c r="E5" s="21">
        <v>8</v>
      </c>
      <c r="F5" s="41">
        <v>7</v>
      </c>
      <c r="G5" s="41">
        <v>7</v>
      </c>
      <c r="H5" s="41">
        <v>4</v>
      </c>
      <c r="I5" s="41">
        <v>4</v>
      </c>
      <c r="J5" s="7">
        <f>SUM(B5:I5)</f>
        <v>79</v>
      </c>
      <c r="K5" s="31">
        <v>1</v>
      </c>
    </row>
    <row r="6" spans="1:11" ht="15.75" x14ac:dyDescent="0.25">
      <c r="A6" s="55" t="str">
        <f>Responses!A6</f>
        <v>Hoar Construction</v>
      </c>
      <c r="B6" s="27">
        <v>24</v>
      </c>
      <c r="C6" s="21">
        <v>16</v>
      </c>
      <c r="D6" s="21">
        <v>8</v>
      </c>
      <c r="E6" s="21">
        <v>8</v>
      </c>
      <c r="F6" s="41">
        <v>8</v>
      </c>
      <c r="G6" s="41">
        <v>8</v>
      </c>
      <c r="H6" s="41">
        <v>4</v>
      </c>
      <c r="I6" s="41">
        <v>4</v>
      </c>
      <c r="J6" s="7">
        <f>SUM(B6:I6)</f>
        <v>80</v>
      </c>
      <c r="K6" s="30">
        <v>2</v>
      </c>
    </row>
    <row r="7" spans="1:11" ht="15.75" x14ac:dyDescent="0.25">
      <c r="A7" s="55" t="str">
        <f>Responses!A7</f>
        <v>JE Dunn</v>
      </c>
      <c r="B7" s="27">
        <v>24</v>
      </c>
      <c r="C7" s="21">
        <v>16</v>
      </c>
      <c r="D7" s="21">
        <v>8</v>
      </c>
      <c r="E7" s="21">
        <v>8</v>
      </c>
      <c r="F7" s="41">
        <v>8</v>
      </c>
      <c r="G7" s="41">
        <v>8</v>
      </c>
      <c r="H7" s="41">
        <v>3</v>
      </c>
      <c r="I7" s="41">
        <v>4.5</v>
      </c>
      <c r="J7" s="7">
        <f>SUM(B7:I7)</f>
        <v>79.5</v>
      </c>
      <c r="K7" s="32">
        <v>3</v>
      </c>
    </row>
    <row r="8" spans="1:11" ht="15.75" x14ac:dyDescent="0.25">
      <c r="A8" s="55" t="str">
        <f>Responses!A8</f>
        <v>SpawGlass Construction</v>
      </c>
      <c r="B8" s="27">
        <v>24</v>
      </c>
      <c r="C8" s="21">
        <v>18</v>
      </c>
      <c r="D8" s="21">
        <v>8</v>
      </c>
      <c r="E8" s="21">
        <v>8</v>
      </c>
      <c r="F8" s="41">
        <v>8</v>
      </c>
      <c r="G8" s="41">
        <v>8</v>
      </c>
      <c r="H8" s="41">
        <v>4</v>
      </c>
      <c r="I8" s="41">
        <v>4.5</v>
      </c>
      <c r="J8" s="7">
        <f>SUM(B8:I8)</f>
        <v>82.5</v>
      </c>
      <c r="K8" s="30">
        <v>4</v>
      </c>
    </row>
    <row r="9" spans="1:11" ht="15.75" x14ac:dyDescent="0.25">
      <c r="A9" s="55" t="str">
        <f>Responses!A9</f>
        <v>The Whiting-Turner Contracting Co</v>
      </c>
      <c r="B9" s="27">
        <v>24</v>
      </c>
      <c r="C9" s="21">
        <v>12</v>
      </c>
      <c r="D9" s="21">
        <v>7</v>
      </c>
      <c r="E9" s="21">
        <v>7</v>
      </c>
      <c r="F9" s="41">
        <v>7</v>
      </c>
      <c r="G9" s="41">
        <v>7</v>
      </c>
      <c r="H9" s="41">
        <v>5</v>
      </c>
      <c r="I9" s="41">
        <v>3.5</v>
      </c>
      <c r="J9" s="7">
        <f>SUM(B9:I9)</f>
        <v>72.5</v>
      </c>
      <c r="K9" s="32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4" workbookViewId="0">
      <selection activeCell="K9" sqref="K9"/>
    </sheetView>
  </sheetViews>
  <sheetFormatPr defaultRowHeight="12.75" x14ac:dyDescent="0.2"/>
  <cols>
    <col min="1" max="1" width="58" customWidth="1"/>
    <col min="2" max="2" width="9.140625" style="23"/>
    <col min="8" max="9" width="9.140625" style="51"/>
  </cols>
  <sheetData>
    <row r="1" spans="1:11" ht="15.75" x14ac:dyDescent="0.25">
      <c r="A1" s="57" t="s">
        <v>0</v>
      </c>
      <c r="B1" s="57"/>
      <c r="C1" s="57"/>
      <c r="D1" s="57"/>
      <c r="E1" s="57"/>
      <c r="F1" s="57"/>
      <c r="G1" s="57"/>
      <c r="H1" s="68"/>
      <c r="I1" s="68"/>
      <c r="J1" s="57"/>
      <c r="K1" s="51"/>
    </row>
    <row r="2" spans="1:11" ht="15.75" customHeight="1" x14ac:dyDescent="0.2">
      <c r="A2" s="58" t="str">
        <f>Responses!A2</f>
        <v>RFQ730-17014 CM@R Quadrangle Housing Replacement</v>
      </c>
      <c r="B2" s="58"/>
      <c r="C2" s="58"/>
      <c r="D2" s="58"/>
      <c r="E2" s="58"/>
      <c r="F2" s="58"/>
      <c r="G2" s="58"/>
      <c r="H2" s="69"/>
      <c r="I2" s="69"/>
      <c r="J2" s="58"/>
      <c r="K2" s="51"/>
    </row>
    <row r="3" spans="1:11" ht="15.75" thickBot="1" x14ac:dyDescent="0.25">
      <c r="A3" s="51"/>
      <c r="B3" s="56"/>
      <c r="C3" s="51"/>
      <c r="D3" s="51"/>
      <c r="E3" s="51"/>
      <c r="F3" s="51"/>
      <c r="G3" s="51"/>
      <c r="J3" s="17"/>
      <c r="K3" s="51"/>
    </row>
    <row r="4" spans="1:11" ht="75" thickTop="1" thickBot="1" x14ac:dyDescent="0.25">
      <c r="A4" s="52" t="s">
        <v>4</v>
      </c>
      <c r="B4" s="26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53" t="s">
        <v>10</v>
      </c>
      <c r="H4" s="53" t="s">
        <v>19</v>
      </c>
      <c r="I4" s="53" t="s">
        <v>20</v>
      </c>
      <c r="J4" s="20" t="s">
        <v>11</v>
      </c>
      <c r="K4" s="54"/>
    </row>
    <row r="5" spans="1:11" ht="16.5" thickTop="1" x14ac:dyDescent="0.2">
      <c r="A5" s="55" t="str">
        <f>Responses!A5</f>
        <v>Austin Commercial</v>
      </c>
      <c r="B5" s="27">
        <v>24</v>
      </c>
      <c r="C5" s="21">
        <v>16</v>
      </c>
      <c r="D5" s="21">
        <v>8</v>
      </c>
      <c r="E5" s="21">
        <v>8</v>
      </c>
      <c r="F5" s="41">
        <v>8</v>
      </c>
      <c r="G5" s="41">
        <v>7</v>
      </c>
      <c r="H5" s="41">
        <v>3.5</v>
      </c>
      <c r="I5" s="41">
        <v>4</v>
      </c>
      <c r="J5" s="7">
        <f>SUM(B5:I5)</f>
        <v>78.5</v>
      </c>
      <c r="K5" s="31">
        <v>1</v>
      </c>
    </row>
    <row r="6" spans="1:11" ht="15.75" x14ac:dyDescent="0.25">
      <c r="A6" s="55" t="str">
        <f>Responses!A6</f>
        <v>Hoar Construction</v>
      </c>
      <c r="B6" s="27">
        <v>27</v>
      </c>
      <c r="C6" s="21">
        <v>16</v>
      </c>
      <c r="D6" s="21">
        <v>8</v>
      </c>
      <c r="E6" s="21">
        <v>7</v>
      </c>
      <c r="F6" s="41">
        <v>7</v>
      </c>
      <c r="G6" s="41">
        <v>7</v>
      </c>
      <c r="H6" s="41">
        <v>3.5</v>
      </c>
      <c r="I6" s="41">
        <v>4</v>
      </c>
      <c r="J6" s="7">
        <f>SUM(B6:I6)</f>
        <v>79.5</v>
      </c>
      <c r="K6" s="30">
        <v>2</v>
      </c>
    </row>
    <row r="7" spans="1:11" ht="15.75" x14ac:dyDescent="0.25">
      <c r="A7" s="55" t="str">
        <f>Responses!A7</f>
        <v>JE Dunn</v>
      </c>
      <c r="B7" s="27">
        <v>21</v>
      </c>
      <c r="C7" s="21">
        <v>16</v>
      </c>
      <c r="D7" s="21">
        <v>7</v>
      </c>
      <c r="E7" s="21">
        <v>7</v>
      </c>
      <c r="F7" s="41">
        <v>6</v>
      </c>
      <c r="G7" s="41">
        <v>7</v>
      </c>
      <c r="H7" s="41">
        <v>3.5</v>
      </c>
      <c r="I7" s="41">
        <v>4</v>
      </c>
      <c r="J7" s="7">
        <f>SUM(B7:I7)</f>
        <v>71.5</v>
      </c>
      <c r="K7" s="32">
        <v>3</v>
      </c>
    </row>
    <row r="8" spans="1:11" ht="15.75" x14ac:dyDescent="0.25">
      <c r="A8" s="55" t="str">
        <f>Responses!A8</f>
        <v>SpawGlass Construction</v>
      </c>
      <c r="B8" s="27">
        <v>27</v>
      </c>
      <c r="C8" s="21">
        <v>18</v>
      </c>
      <c r="D8" s="21">
        <v>8</v>
      </c>
      <c r="E8" s="21">
        <v>8</v>
      </c>
      <c r="F8" s="41">
        <v>7</v>
      </c>
      <c r="G8" s="41">
        <v>8</v>
      </c>
      <c r="H8" s="41">
        <v>3.5</v>
      </c>
      <c r="I8" s="41">
        <v>4</v>
      </c>
      <c r="J8" s="7">
        <f>SUM(B8:I8)</f>
        <v>83.5</v>
      </c>
      <c r="K8" s="30">
        <v>4</v>
      </c>
    </row>
    <row r="9" spans="1:11" ht="15.75" x14ac:dyDescent="0.25">
      <c r="A9" s="55" t="str">
        <f>Responses!A9</f>
        <v>The Whiting-Turner Contracting Co</v>
      </c>
      <c r="B9" s="27">
        <v>18</v>
      </c>
      <c r="C9" s="21">
        <v>14</v>
      </c>
      <c r="D9" s="21">
        <v>6</v>
      </c>
      <c r="E9" s="21">
        <v>6</v>
      </c>
      <c r="F9" s="41">
        <v>6</v>
      </c>
      <c r="G9" s="41">
        <v>7</v>
      </c>
      <c r="H9" s="41">
        <v>3.5</v>
      </c>
      <c r="I9" s="41">
        <v>4</v>
      </c>
      <c r="J9" s="7">
        <f>SUM(B9:I9)</f>
        <v>64.5</v>
      </c>
      <c r="K9" s="32">
        <v>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I9" sqref="I9:I10"/>
    </sheetView>
  </sheetViews>
  <sheetFormatPr defaultRowHeight="12.75" x14ac:dyDescent="0.2"/>
  <cols>
    <col min="1" max="1" width="47.140625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7" width="8.28515625" bestFit="1" customWidth="1"/>
    <col min="8" max="8" width="7" style="15" customWidth="1"/>
    <col min="9" max="9" width="17.5703125" bestFit="1" customWidth="1"/>
    <col min="10" max="10" width="11.42578125" customWidth="1"/>
  </cols>
  <sheetData>
    <row r="1" spans="1:11" ht="15.75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x14ac:dyDescent="0.2">
      <c r="A2" s="81" t="str">
        <f>Responses!A2</f>
        <v>RFQ730-17014 CM@R Quadrangle Housing Replacement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15.75" thickBot="1" x14ac:dyDescent="0.25">
      <c r="A3" s="16"/>
      <c r="B3" s="16"/>
      <c r="C3" s="16"/>
      <c r="D3" s="16"/>
      <c r="E3" s="16"/>
      <c r="F3" s="16"/>
      <c r="G3" s="16"/>
      <c r="H3" s="16"/>
      <c r="I3" s="18"/>
      <c r="J3" s="18"/>
    </row>
    <row r="4" spans="1:11" ht="100.5" customHeight="1" thickBot="1" x14ac:dyDescent="0.25">
      <c r="A4" s="3" t="s">
        <v>2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9" t="s">
        <v>3</v>
      </c>
      <c r="J4" s="2" t="s">
        <v>1</v>
      </c>
    </row>
    <row r="5" spans="1:11" s="39" customFormat="1" ht="15.75" x14ac:dyDescent="0.2">
      <c r="A5" s="61" t="str">
        <f>Responses!A5</f>
        <v>Austin Commercial</v>
      </c>
      <c r="B5" s="33">
        <f>'Evaluator 1'!J5</f>
        <v>80</v>
      </c>
      <c r="C5" s="34">
        <f>'Evaluator 2'!J5</f>
        <v>74.5</v>
      </c>
      <c r="D5" s="34">
        <f>'Evaluator 3'!J5</f>
        <v>76</v>
      </c>
      <c r="E5" s="34">
        <f>'Evaluator 4'!J5</f>
        <v>63</v>
      </c>
      <c r="F5" s="34">
        <f>'Evaluator 5'!J6</f>
        <v>65</v>
      </c>
      <c r="G5" s="34">
        <f>'Evaluator 6'!J5</f>
        <v>79</v>
      </c>
      <c r="H5" s="35">
        <f>'Evaluator 7'!J5</f>
        <v>78.5</v>
      </c>
      <c r="I5" s="36">
        <f t="shared" ref="I5:I9" si="0">AVERAGE(B5:H5)</f>
        <v>73.714285714285708</v>
      </c>
      <c r="J5" s="37">
        <f>RANK(I5,$I$5:$I$9,0)</f>
        <v>2</v>
      </c>
      <c r="K5" s="70">
        <v>1</v>
      </c>
    </row>
    <row r="6" spans="1:11" ht="15.75" x14ac:dyDescent="0.25">
      <c r="A6" s="66" t="str">
        <f>Responses!A6</f>
        <v>Hoar Construction</v>
      </c>
      <c r="B6" s="10">
        <f>'Evaluator 1'!J6</f>
        <v>73</v>
      </c>
      <c r="C6" s="11">
        <f>'Evaluator 2'!J6</f>
        <v>73.5</v>
      </c>
      <c r="D6" s="11">
        <f>'Evaluator 3'!J6</f>
        <v>63</v>
      </c>
      <c r="E6" s="11">
        <f>'Evaluator 4'!J6</f>
        <v>66.3</v>
      </c>
      <c r="F6" s="11">
        <f>'Evaluator 5'!J7</f>
        <v>53</v>
      </c>
      <c r="G6" s="11">
        <f>'Evaluator 6'!J6</f>
        <v>80</v>
      </c>
      <c r="H6" s="24">
        <f>'Evaluator 7'!J6</f>
        <v>79.5</v>
      </c>
      <c r="I6" s="12">
        <f t="shared" si="0"/>
        <v>69.757142857142853</v>
      </c>
      <c r="J6" s="65">
        <f>RANK(I6,$I$5:$I$9,0)</f>
        <v>4</v>
      </c>
      <c r="K6" s="30">
        <v>2</v>
      </c>
    </row>
    <row r="7" spans="1:11" s="39" customFormat="1" ht="15.75" x14ac:dyDescent="0.25">
      <c r="A7" s="61" t="str">
        <f>Responses!A7</f>
        <v>JE Dunn</v>
      </c>
      <c r="B7" s="33">
        <f>'Evaluator 1'!J7</f>
        <v>70</v>
      </c>
      <c r="C7" s="34">
        <f>'Evaluator 2'!J7</f>
        <v>78</v>
      </c>
      <c r="D7" s="34">
        <f>'Evaluator 3'!J7</f>
        <v>73</v>
      </c>
      <c r="E7" s="34">
        <f>'Evaluator 4'!J7</f>
        <v>78.099999999999994</v>
      </c>
      <c r="F7" s="34">
        <f>'Evaluator 5'!J8</f>
        <v>50.5</v>
      </c>
      <c r="G7" s="34">
        <f>'Evaluator 6'!J7</f>
        <v>79.5</v>
      </c>
      <c r="H7" s="35">
        <f>'Evaluator 7'!J7</f>
        <v>71.5</v>
      </c>
      <c r="I7" s="36">
        <f t="shared" si="0"/>
        <v>71.51428571428572</v>
      </c>
      <c r="J7" s="37">
        <f>RANK(I7,$I$5:$I$9,0)</f>
        <v>3</v>
      </c>
      <c r="K7" s="38">
        <v>3</v>
      </c>
    </row>
    <row r="8" spans="1:11" s="39" customFormat="1" ht="15.75" x14ac:dyDescent="0.25">
      <c r="A8" s="61" t="str">
        <f>Responses!A8</f>
        <v>SpawGlass Construction</v>
      </c>
      <c r="B8" s="33">
        <f>'Evaluator 1'!J8</f>
        <v>83</v>
      </c>
      <c r="C8" s="34">
        <f>'Evaluator 2'!J8</f>
        <v>79</v>
      </c>
      <c r="D8" s="34">
        <f>'Evaluator 3'!J8</f>
        <v>73</v>
      </c>
      <c r="E8" s="34">
        <f>'Evaluator 4'!J8</f>
        <v>77.3</v>
      </c>
      <c r="F8" s="34">
        <f>'Evaluator 5'!J9</f>
        <v>73</v>
      </c>
      <c r="G8" s="34">
        <f>'Evaluator 6'!J8</f>
        <v>82.5</v>
      </c>
      <c r="H8" s="35">
        <f>'Evaluator 7'!J8</f>
        <v>83.5</v>
      </c>
      <c r="I8" s="36">
        <f t="shared" si="0"/>
        <v>78.757142857142853</v>
      </c>
      <c r="J8" s="37">
        <f>RANK(I8,$I$5:$I$9,0)</f>
        <v>1</v>
      </c>
      <c r="K8" s="38">
        <v>4</v>
      </c>
    </row>
    <row r="9" spans="1:11" s="46" customFormat="1" ht="15.75" x14ac:dyDescent="0.25">
      <c r="A9" s="66" t="str">
        <f>Responses!A9</f>
        <v>The Whiting-Turner Contracting Co</v>
      </c>
      <c r="B9" s="10">
        <f>'Evaluator 1'!J9</f>
        <v>83</v>
      </c>
      <c r="C9" s="11">
        <f>'Evaluator 2'!J9</f>
        <v>66</v>
      </c>
      <c r="D9" s="63">
        <f>'Evaluator 3'!J9</f>
        <v>70</v>
      </c>
      <c r="E9" s="63">
        <f>'Evaluator 4'!J9</f>
        <v>64.599999999999994</v>
      </c>
      <c r="F9" s="63">
        <f>'Evaluator 5'!J10</f>
        <v>55.5</v>
      </c>
      <c r="G9" s="63">
        <f>'Evaluator 6'!J9</f>
        <v>72.5</v>
      </c>
      <c r="H9" s="64">
        <f>'Evaluator 7'!J9</f>
        <v>64.5</v>
      </c>
      <c r="I9" s="40">
        <f t="shared" si="0"/>
        <v>68.01428571428572</v>
      </c>
      <c r="J9" s="65">
        <f>RANK(I9,$I$5:$I$9,0)</f>
        <v>5</v>
      </c>
      <c r="K9" s="32">
        <v>5</v>
      </c>
    </row>
    <row r="10" spans="1:11" s="51" customFormat="1" x14ac:dyDescent="0.2"/>
    <row r="11" spans="1:11" s="51" customFormat="1" x14ac:dyDescent="0.2">
      <c r="A11"/>
    </row>
    <row r="12" spans="1:11" ht="15" x14ac:dyDescent="0.2">
      <c r="A12" s="51"/>
      <c r="B12" s="19" t="s">
        <v>54</v>
      </c>
      <c r="H12"/>
      <c r="I12" s="15"/>
    </row>
    <row r="13" spans="1:11" ht="15" x14ac:dyDescent="0.2">
      <c r="B13" s="16"/>
      <c r="H13"/>
      <c r="I13" s="15"/>
    </row>
    <row r="14" spans="1:11" ht="15" x14ac:dyDescent="0.2">
      <c r="B14" s="19" t="s">
        <v>55</v>
      </c>
      <c r="H14"/>
      <c r="I14" s="15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2017-07-18T14:40:27Z</dcterms:modified>
</cp:coreProperties>
</file>