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80" windowWidth="17115" windowHeight="9855" activeTab="8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Summary" sheetId="1" r:id="rId8"/>
    <sheet name="Evaluation" sheetId="12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Q13" i="12" l="1"/>
  <c r="N13" i="12"/>
  <c r="R13" i="12" s="1"/>
  <c r="K13" i="12"/>
  <c r="H13" i="12"/>
  <c r="E13" i="12"/>
  <c r="B13" i="12"/>
  <c r="R12" i="12"/>
  <c r="Q12" i="12"/>
  <c r="N12" i="12"/>
  <c r="K12" i="12"/>
  <c r="H12" i="12"/>
  <c r="E12" i="12"/>
  <c r="B12" i="12"/>
  <c r="Q11" i="12"/>
  <c r="R11" i="12" s="1"/>
  <c r="N11" i="12"/>
  <c r="K11" i="12"/>
  <c r="H11" i="12"/>
  <c r="E11" i="12"/>
  <c r="B11" i="12"/>
  <c r="Q10" i="12"/>
  <c r="N10" i="12"/>
  <c r="R10" i="12" s="1"/>
  <c r="K10" i="12"/>
  <c r="H10" i="12"/>
  <c r="E10" i="12"/>
  <c r="B10" i="12"/>
  <c r="Q9" i="12"/>
  <c r="N9" i="12"/>
  <c r="R9" i="12" s="1"/>
  <c r="K9" i="12"/>
  <c r="H9" i="12"/>
  <c r="E9" i="12"/>
  <c r="B9" i="12"/>
  <c r="Q8" i="12"/>
  <c r="N8" i="12"/>
  <c r="R8" i="12" s="1"/>
  <c r="K8" i="12"/>
  <c r="H8" i="12"/>
  <c r="E8" i="12"/>
  <c r="B8" i="12"/>
  <c r="E1" i="12"/>
  <c r="B6" i="1" l="1"/>
  <c r="C6" i="1"/>
  <c r="D6" i="1"/>
  <c r="E6" i="1"/>
  <c r="F6" i="1"/>
  <c r="G6" i="1"/>
  <c r="H6" i="1"/>
  <c r="B7" i="1"/>
  <c r="C7" i="1"/>
  <c r="D7" i="1"/>
  <c r="E7" i="1"/>
  <c r="F7" i="1"/>
  <c r="G7" i="1"/>
  <c r="H7" i="1"/>
  <c r="B8" i="1"/>
  <c r="C8" i="1"/>
  <c r="D8" i="1"/>
  <c r="E8" i="1"/>
  <c r="F8" i="1"/>
  <c r="G8" i="1"/>
  <c r="H8" i="1"/>
  <c r="B9" i="1"/>
  <c r="I9" i="1" s="1"/>
  <c r="C9" i="1"/>
  <c r="D9" i="1"/>
  <c r="E9" i="1"/>
  <c r="F9" i="1"/>
  <c r="G9" i="1"/>
  <c r="H9" i="1"/>
  <c r="B10" i="1"/>
  <c r="C10" i="1"/>
  <c r="D10" i="1"/>
  <c r="E10" i="1"/>
  <c r="I10" i="1" s="1"/>
  <c r="F10" i="1"/>
  <c r="G10" i="1"/>
  <c r="H10" i="1"/>
  <c r="H5" i="1"/>
  <c r="G5" i="1"/>
  <c r="F5" i="1"/>
  <c r="E5" i="1"/>
  <c r="D5" i="1"/>
  <c r="C5" i="1"/>
  <c r="A8" i="1"/>
  <c r="I8" i="1"/>
  <c r="A9" i="1"/>
  <c r="A10" i="1"/>
  <c r="J9" i="4"/>
  <c r="J8" i="4"/>
  <c r="J7" i="4"/>
  <c r="J6" i="4"/>
  <c r="J5" i="4"/>
  <c r="J4" i="4"/>
  <c r="J9" i="11"/>
  <c r="J8" i="11"/>
  <c r="J7" i="11"/>
  <c r="J6" i="11"/>
  <c r="J5" i="11"/>
  <c r="J4" i="11"/>
  <c r="J9" i="10"/>
  <c r="J8" i="10"/>
  <c r="J7" i="10"/>
  <c r="J6" i="10"/>
  <c r="J5" i="10"/>
  <c r="J4" i="10"/>
  <c r="J9" i="9"/>
  <c r="J8" i="9"/>
  <c r="J7" i="9"/>
  <c r="J6" i="9"/>
  <c r="J5" i="9"/>
  <c r="J4" i="9"/>
  <c r="J9" i="5"/>
  <c r="J8" i="5"/>
  <c r="J7" i="5"/>
  <c r="J6" i="5"/>
  <c r="J5" i="5"/>
  <c r="J4" i="5"/>
  <c r="J9" i="3"/>
  <c r="J8" i="3"/>
  <c r="J7" i="3"/>
  <c r="J6" i="3"/>
  <c r="J5" i="3"/>
  <c r="J4" i="3"/>
  <c r="J5" i="2"/>
  <c r="J6" i="2"/>
  <c r="J7" i="2"/>
  <c r="J8" i="2"/>
  <c r="J9" i="2"/>
  <c r="J4" i="2"/>
  <c r="B5" i="1" l="1"/>
  <c r="A6" i="1"/>
  <c r="A7" i="1"/>
  <c r="A5" i="1"/>
  <c r="I5" i="1" l="1"/>
  <c r="I7" i="1"/>
  <c r="I6" i="1"/>
  <c r="J6" i="1" l="1"/>
  <c r="J7" i="1"/>
  <c r="J8" i="1"/>
  <c r="J9" i="1"/>
  <c r="J10" i="1"/>
  <c r="J5" i="1"/>
</calcChain>
</file>

<file path=xl/sharedStrings.xml><?xml version="1.0" encoding="utf-8"?>
<sst xmlns="http://schemas.openxmlformats.org/spreadsheetml/2006/main" count="158" uniqueCount="50">
  <si>
    <t xml:space="preserve">RESPONDENT SUMMARY </t>
  </si>
  <si>
    <t>Company/Vendor Name</t>
  </si>
  <si>
    <t>Average Technical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</si>
  <si>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</si>
  <si>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</si>
  <si>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</si>
  <si>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</si>
  <si>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</si>
  <si>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</si>
  <si>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</si>
  <si>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</si>
  <si>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</si>
  <si>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</si>
  <si>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</si>
  <si>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</si>
  <si>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</si>
  <si>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</si>
  <si>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</si>
  <si>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t>Criteria 5</t>
  </si>
  <si>
    <t>Central Care Integrated Health Services</t>
  </si>
  <si>
    <t>El Centro de Corazon</t>
  </si>
  <si>
    <t>Good Neighbor Health Care Center</t>
  </si>
  <si>
    <t>Lone Star Circle of Care</t>
  </si>
  <si>
    <t>St. Hope Foundation, Inc</t>
  </si>
  <si>
    <t>Stephen F. Austin Community Health Center</t>
  </si>
  <si>
    <t>I was not able to assess criteria 1 for any of the FQHCs and gave a score of 0 for each.</t>
  </si>
  <si>
    <t xml:space="preserve">RFQ730-17020 (REBID) Qualified FQHC </t>
  </si>
  <si>
    <t>RESPONDENT EVALUATION MATRIX</t>
  </si>
  <si>
    <t>Evaluator Name:</t>
  </si>
  <si>
    <t>Name</t>
  </si>
  <si>
    <t xml:space="preserve">Criteria 1 </t>
  </si>
  <si>
    <t xml:space="preserve">Reputation of the vendor and of the vendor’s goods or service  </t>
  </si>
  <si>
    <t>Demonstrated quality of the vendor’s goods or services</t>
  </si>
  <si>
    <t>Extent to which the goods or services meet UHS’ needs</t>
  </si>
  <si>
    <t xml:space="preserve">Ability of the vendor’s proposal to meet the requirements of the institution’s solicitation document, so that any vendor proposal that is non-responsive to the criteria set forth in the solicitation document shall be rejected </t>
  </si>
  <si>
    <t xml:space="preserve">FQHC track record and experience working with health professions education programs including medical, nursing, pharmacy, social work, clinical psychology 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</si>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</sst>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00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15" fillId="4" borderId="7" applyNumberFormat="0" applyFont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/>
    <xf numFmtId="0" fontId="34" fillId="0" borderId="0" xfId="0" applyFont="1"/>
    <xf numFmtId="0" fontId="13" fillId="26" borderId="0" xfId="0" applyFont="1" applyFill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37" fillId="0" borderId="0" xfId="0" applyFont="1"/>
    <xf numFmtId="0" fontId="36" fillId="3" borderId="16" xfId="97" applyFont="1" applyFill="1" applyBorder="1" applyAlignment="1">
      <alignment horizontal="center"/>
    </xf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36" fillId="3" borderId="16" xfId="97" applyFont="1" applyFill="1" applyBorder="1" applyAlignment="1">
      <alignment horizontal="center"/>
    </xf>
    <xf numFmtId="0" fontId="37" fillId="0" borderId="0" xfId="2" applyFont="1"/>
    <xf numFmtId="0" fontId="35" fillId="0" borderId="16" xfId="97" applyFont="1" applyBorder="1" applyAlignment="1">
      <alignment horizontal="center"/>
    </xf>
    <xf numFmtId="0" fontId="37" fillId="0" borderId="0" xfId="2" applyFont="1"/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6" fillId="0" borderId="16" xfId="97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38" fillId="0" borderId="0" xfId="0" applyFont="1"/>
    <xf numFmtId="0" fontId="38" fillId="27" borderId="0" xfId="0" applyFont="1" applyFill="1" applyBorder="1" applyAlignment="1">
      <alignment horizontal="center"/>
    </xf>
    <xf numFmtId="0" fontId="39" fillId="0" borderId="0" xfId="0" applyFont="1"/>
    <xf numFmtId="0" fontId="40" fillId="0" borderId="17" xfId="0" applyFont="1" applyBorder="1" applyAlignment="1">
      <alignment horizontal="center"/>
    </xf>
    <xf numFmtId="0" fontId="41" fillId="0" borderId="0" xfId="99" applyFont="1"/>
    <xf numFmtId="0" fontId="35" fillId="0" borderId="18" xfId="99" applyFont="1" applyFill="1" applyBorder="1" applyAlignment="1">
      <alignment horizontal="left" vertical="center" wrapText="1"/>
    </xf>
    <xf numFmtId="0" fontId="35" fillId="0" borderId="19" xfId="99" applyFont="1" applyFill="1" applyBorder="1" applyAlignment="1">
      <alignment horizontal="left" vertical="center" wrapText="1"/>
    </xf>
    <xf numFmtId="0" fontId="35" fillId="0" borderId="20" xfId="99" applyFont="1" applyFill="1" applyBorder="1" applyAlignment="1">
      <alignment horizontal="left" vertical="center" wrapText="1"/>
    </xf>
    <xf numFmtId="0" fontId="36" fillId="3" borderId="21" xfId="99" applyFont="1" applyFill="1" applyBorder="1" applyAlignment="1">
      <alignment horizontal="center" vertical="center"/>
    </xf>
    <xf numFmtId="0" fontId="36" fillId="0" borderId="0" xfId="99" applyFont="1" applyAlignment="1">
      <alignment horizontal="center"/>
    </xf>
    <xf numFmtId="0" fontId="35" fillId="28" borderId="22" xfId="99" applyFont="1" applyFill="1" applyBorder="1" applyAlignment="1">
      <alignment horizontal="center"/>
    </xf>
    <xf numFmtId="0" fontId="35" fillId="0" borderId="23" xfId="99" applyFont="1" applyFill="1" applyBorder="1" applyAlignment="1">
      <alignment horizontal="center"/>
    </xf>
    <xf numFmtId="0" fontId="35" fillId="29" borderId="24" xfId="99" applyFont="1" applyFill="1" applyBorder="1" applyAlignment="1">
      <alignment horizontal="center"/>
    </xf>
    <xf numFmtId="0" fontId="36" fillId="28" borderId="22" xfId="99" applyFont="1" applyFill="1" applyBorder="1" applyAlignment="1">
      <alignment horizontal="center"/>
    </xf>
    <xf numFmtId="0" fontId="36" fillId="0" borderId="23" xfId="99" applyFont="1" applyFill="1" applyBorder="1" applyAlignment="1">
      <alignment horizontal="center"/>
    </xf>
    <xf numFmtId="0" fontId="36" fillId="29" borderId="24" xfId="99" applyFont="1" applyFill="1" applyBorder="1" applyAlignment="1">
      <alignment horizontal="center"/>
    </xf>
    <xf numFmtId="0" fontId="41" fillId="0" borderId="25" xfId="99" applyFont="1" applyBorder="1" applyAlignment="1">
      <alignment horizontal="center"/>
    </xf>
    <xf numFmtId="0" fontId="14" fillId="0" borderId="26" xfId="88" applyFont="1" applyFill="1" applyBorder="1" applyAlignment="1">
      <alignment horizontal="center"/>
    </xf>
    <xf numFmtId="0" fontId="37" fillId="28" borderId="27" xfId="99" applyFont="1" applyFill="1" applyBorder="1" applyAlignment="1">
      <alignment horizontal="center"/>
    </xf>
    <xf numFmtId="0" fontId="37" fillId="0" borderId="28" xfId="99" applyFont="1" applyFill="1" applyBorder="1" applyAlignment="1">
      <alignment horizontal="center"/>
    </xf>
    <xf numFmtId="0" fontId="37" fillId="29" borderId="6" xfId="99" applyFont="1" applyFill="1" applyBorder="1" applyAlignment="1">
      <alignment horizontal="center"/>
    </xf>
    <xf numFmtId="0" fontId="41" fillId="28" borderId="27" xfId="99" applyFont="1" applyFill="1" applyBorder="1" applyAlignment="1">
      <alignment horizontal="center"/>
    </xf>
    <xf numFmtId="0" fontId="41" fillId="0" borderId="28" xfId="99" applyFont="1" applyFill="1" applyBorder="1" applyAlignment="1">
      <alignment horizontal="center"/>
    </xf>
    <xf numFmtId="0" fontId="41" fillId="29" borderId="6" xfId="99" applyFont="1" applyFill="1" applyBorder="1" applyAlignment="1">
      <alignment horizontal="center"/>
    </xf>
    <xf numFmtId="0" fontId="41" fillId="3" borderId="25" xfId="99" applyFont="1" applyFill="1" applyBorder="1" applyAlignment="1">
      <alignment horizontal="center"/>
    </xf>
    <xf numFmtId="0" fontId="14" fillId="0" borderId="0" xfId="0" applyFont="1"/>
    <xf numFmtId="0" fontId="42" fillId="0" borderId="0" xfId="0" applyFont="1" applyAlignment="1">
      <alignment horizontal="center" vertical="top" wrapText="1"/>
    </xf>
    <xf numFmtId="0" fontId="42" fillId="0" borderId="29" xfId="0" applyFont="1" applyBorder="1" applyAlignment="1">
      <alignment horizontal="center" vertical="top" wrapText="1"/>
    </xf>
    <xf numFmtId="0" fontId="42" fillId="2" borderId="30" xfId="0" applyFont="1" applyFill="1" applyBorder="1" applyAlignment="1">
      <alignment horizontal="center"/>
    </xf>
    <xf numFmtId="0" fontId="42" fillId="2" borderId="31" xfId="0" applyFont="1" applyFill="1" applyBorder="1" applyAlignment="1">
      <alignment horizontal="center"/>
    </xf>
    <xf numFmtId="0" fontId="42" fillId="2" borderId="32" xfId="0" applyFont="1" applyFill="1" applyBorder="1" applyAlignment="1">
      <alignment horizontal="center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</cellXfs>
  <cellStyles count="100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7%20Solicitations/COMPLETED%20%2009-01-2016%20thru%2002-28-2017/RFQ730-17020%20Qualified%20FQHC%20(Rebid)/Evaluation%20Matrix%20RFQ730-17020%20(REBID)%20Qualified%20FQH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RFQ730-17020 (REBID) Qualified FQHC</v>
          </cell>
        </row>
      </sheetData>
      <sheetData sheetId="1">
        <row r="4">
          <cell r="A4" t="str">
            <v>Central Care Integrated Health Services</v>
          </cell>
        </row>
        <row r="5">
          <cell r="A5" t="str">
            <v>El Centro de Corazon</v>
          </cell>
        </row>
        <row r="6">
          <cell r="A6" t="str">
            <v>Good Neighbor Health Care Center</v>
          </cell>
        </row>
        <row r="7">
          <cell r="A7" t="str">
            <v>Lone Star Circle of Care</v>
          </cell>
        </row>
        <row r="8">
          <cell r="A8" t="str">
            <v>St. Hope Foundation, Inc</v>
          </cell>
        </row>
        <row r="9">
          <cell r="A9" t="str">
            <v>Stephen F. Austin Community Health Center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C2" sqref="C2:G2"/>
    </sheetView>
  </sheetViews>
  <sheetFormatPr defaultRowHeight="12.75" x14ac:dyDescent="0.2"/>
  <cols>
    <col min="9" max="9" width="9.140625" style="25"/>
  </cols>
  <sheetData>
    <row r="1" spans="1:13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3" ht="15.75" x14ac:dyDescent="0.25">
      <c r="A2" s="14"/>
      <c r="B2" s="13"/>
      <c r="C2" s="53" t="s">
        <v>4</v>
      </c>
      <c r="D2" s="53"/>
      <c r="E2" s="53"/>
      <c r="F2" s="53"/>
      <c r="G2" s="53"/>
      <c r="H2" s="13"/>
      <c r="I2" s="22"/>
      <c r="J2" s="12"/>
    </row>
    <row r="3" spans="1:13" x14ac:dyDescent="0.2">
      <c r="A3" s="55" t="s">
        <v>11</v>
      </c>
      <c r="B3" s="55"/>
      <c r="C3" s="55"/>
      <c r="D3" s="55"/>
      <c r="E3" s="31" t="s">
        <v>12</v>
      </c>
      <c r="F3" s="31" t="s">
        <v>13</v>
      </c>
      <c r="G3" s="31" t="s">
        <v>14</v>
      </c>
      <c r="H3" s="31" t="s">
        <v>15</v>
      </c>
      <c r="I3" s="31" t="s">
        <v>18</v>
      </c>
      <c r="J3" s="28" t="s">
        <v>16</v>
      </c>
    </row>
    <row r="4" spans="1:13" x14ac:dyDescent="0.2">
      <c r="A4" s="54" t="s">
        <v>19</v>
      </c>
      <c r="B4" s="54"/>
      <c r="C4" s="54"/>
      <c r="D4" s="54"/>
      <c r="E4" s="29">
        <v>12</v>
      </c>
      <c r="F4" s="29">
        <v>16</v>
      </c>
      <c r="G4" s="29">
        <v>3</v>
      </c>
      <c r="H4" s="29">
        <v>10</v>
      </c>
      <c r="I4" s="29">
        <v>10</v>
      </c>
      <c r="J4" s="30">
        <f>SUM(E4:I4)</f>
        <v>51</v>
      </c>
    </row>
    <row r="5" spans="1:13" x14ac:dyDescent="0.2">
      <c r="A5" s="54" t="s">
        <v>20</v>
      </c>
      <c r="B5" s="54"/>
      <c r="C5" s="54"/>
      <c r="D5" s="54"/>
      <c r="E5" s="29">
        <v>13.5</v>
      </c>
      <c r="F5" s="29">
        <v>16</v>
      </c>
      <c r="G5" s="29">
        <v>6</v>
      </c>
      <c r="H5" s="29">
        <v>10</v>
      </c>
      <c r="I5" s="29">
        <v>15</v>
      </c>
      <c r="J5" s="30">
        <f t="shared" ref="J5:J9" si="0">SUM(E5:I5)</f>
        <v>60.5</v>
      </c>
      <c r="M5" s="24"/>
    </row>
    <row r="6" spans="1:13" x14ac:dyDescent="0.2">
      <c r="A6" s="54" t="s">
        <v>21</v>
      </c>
      <c r="B6" s="54"/>
      <c r="C6" s="54"/>
      <c r="D6" s="54"/>
      <c r="E6" s="29">
        <v>12</v>
      </c>
      <c r="F6" s="29">
        <v>16</v>
      </c>
      <c r="G6" s="29">
        <v>9</v>
      </c>
      <c r="H6" s="29">
        <v>15</v>
      </c>
      <c r="I6" s="29">
        <v>10</v>
      </c>
      <c r="J6" s="30">
        <f t="shared" si="0"/>
        <v>62</v>
      </c>
      <c r="M6" s="24"/>
    </row>
    <row r="7" spans="1:13" x14ac:dyDescent="0.2">
      <c r="A7" s="54" t="s">
        <v>22</v>
      </c>
      <c r="B7" s="54"/>
      <c r="C7" s="54"/>
      <c r="D7" s="54"/>
      <c r="E7" s="29">
        <v>12</v>
      </c>
      <c r="F7" s="29">
        <v>18</v>
      </c>
      <c r="G7" s="29">
        <v>12</v>
      </c>
      <c r="H7" s="29">
        <v>20</v>
      </c>
      <c r="I7" s="29">
        <v>22.5</v>
      </c>
      <c r="J7" s="30">
        <f t="shared" si="0"/>
        <v>84.5</v>
      </c>
    </row>
    <row r="8" spans="1:13" x14ac:dyDescent="0.2">
      <c r="A8" s="54" t="s">
        <v>23</v>
      </c>
      <c r="B8" s="54"/>
      <c r="C8" s="54"/>
      <c r="D8" s="54"/>
      <c r="E8" s="29">
        <v>12</v>
      </c>
      <c r="F8" s="29">
        <v>16</v>
      </c>
      <c r="G8" s="29">
        <v>9</v>
      </c>
      <c r="H8" s="29">
        <v>15</v>
      </c>
      <c r="I8" s="29">
        <v>15</v>
      </c>
      <c r="J8" s="30">
        <f t="shared" si="0"/>
        <v>67</v>
      </c>
    </row>
    <row r="9" spans="1:13" x14ac:dyDescent="0.2">
      <c r="A9" s="54" t="s">
        <v>24</v>
      </c>
      <c r="B9" s="54"/>
      <c r="C9" s="54"/>
      <c r="D9" s="54"/>
      <c r="E9" s="29">
        <v>12</v>
      </c>
      <c r="F9" s="29">
        <v>16</v>
      </c>
      <c r="G9" s="29">
        <v>10.5</v>
      </c>
      <c r="H9" s="29">
        <v>15</v>
      </c>
      <c r="I9" s="29">
        <v>15</v>
      </c>
      <c r="J9" s="30">
        <f t="shared" si="0"/>
        <v>68.5</v>
      </c>
    </row>
  </sheetData>
  <mergeCells count="9">
    <mergeCell ref="A1:J1"/>
    <mergeCell ref="C2:G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0" ht="15.75" x14ac:dyDescent="0.25">
      <c r="A2" s="14"/>
      <c r="B2" s="13"/>
      <c r="C2" s="53" t="s">
        <v>5</v>
      </c>
      <c r="D2" s="53"/>
      <c r="E2" s="53"/>
      <c r="F2" s="53"/>
      <c r="G2" s="53"/>
      <c r="H2" s="13"/>
      <c r="I2" s="12"/>
    </row>
    <row r="3" spans="1:10" x14ac:dyDescent="0.2">
      <c r="A3" s="55" t="s">
        <v>11</v>
      </c>
      <c r="B3" s="55"/>
      <c r="C3" s="55"/>
      <c r="D3" s="55"/>
      <c r="E3" s="31" t="s">
        <v>12</v>
      </c>
      <c r="F3" s="31" t="s">
        <v>13</v>
      </c>
      <c r="G3" s="31" t="s">
        <v>14</v>
      </c>
      <c r="H3" s="31" t="s">
        <v>15</v>
      </c>
      <c r="I3" s="31" t="s">
        <v>18</v>
      </c>
      <c r="J3" s="28" t="s">
        <v>16</v>
      </c>
    </row>
    <row r="4" spans="1:10" x14ac:dyDescent="0.2">
      <c r="A4" s="54" t="s">
        <v>19</v>
      </c>
      <c r="B4" s="54"/>
      <c r="C4" s="54"/>
      <c r="D4" s="54"/>
      <c r="E4" s="33">
        <v>6</v>
      </c>
      <c r="F4" s="33">
        <v>4</v>
      </c>
      <c r="G4" s="33">
        <v>3</v>
      </c>
      <c r="H4" s="33">
        <v>5</v>
      </c>
      <c r="I4" s="33">
        <v>5</v>
      </c>
      <c r="J4" s="30">
        <f>SUM(E4:I4)</f>
        <v>23</v>
      </c>
    </row>
    <row r="5" spans="1:10" x14ac:dyDescent="0.2">
      <c r="A5" s="54" t="s">
        <v>20</v>
      </c>
      <c r="B5" s="54"/>
      <c r="C5" s="54"/>
      <c r="D5" s="54"/>
      <c r="E5" s="33">
        <v>7.5</v>
      </c>
      <c r="F5" s="33">
        <v>10</v>
      </c>
      <c r="G5" s="33">
        <v>9</v>
      </c>
      <c r="H5" s="33">
        <v>15</v>
      </c>
      <c r="I5" s="33">
        <v>15</v>
      </c>
      <c r="J5" s="30">
        <f t="shared" ref="J5:J9" si="0">SUM(E5:I5)</f>
        <v>56.5</v>
      </c>
    </row>
    <row r="6" spans="1:10" x14ac:dyDescent="0.2">
      <c r="A6" s="54" t="s">
        <v>21</v>
      </c>
      <c r="B6" s="54"/>
      <c r="C6" s="54"/>
      <c r="D6" s="54"/>
      <c r="E6" s="33">
        <v>6</v>
      </c>
      <c r="F6" s="33">
        <v>8</v>
      </c>
      <c r="G6" s="33">
        <v>6</v>
      </c>
      <c r="H6" s="33">
        <v>5</v>
      </c>
      <c r="I6" s="33">
        <v>20</v>
      </c>
      <c r="J6" s="30">
        <f t="shared" si="0"/>
        <v>45</v>
      </c>
    </row>
    <row r="7" spans="1:10" x14ac:dyDescent="0.2">
      <c r="A7" s="54" t="s">
        <v>22</v>
      </c>
      <c r="B7" s="54"/>
      <c r="C7" s="54"/>
      <c r="D7" s="54"/>
      <c r="E7" s="33">
        <v>12</v>
      </c>
      <c r="F7" s="33">
        <v>16</v>
      </c>
      <c r="G7" s="33">
        <v>12</v>
      </c>
      <c r="H7" s="33">
        <v>25</v>
      </c>
      <c r="I7" s="33">
        <v>25</v>
      </c>
      <c r="J7" s="30">
        <f t="shared" si="0"/>
        <v>90</v>
      </c>
    </row>
    <row r="8" spans="1:10" x14ac:dyDescent="0.2">
      <c r="A8" s="54" t="s">
        <v>23</v>
      </c>
      <c r="B8" s="54"/>
      <c r="C8" s="54"/>
      <c r="D8" s="54"/>
      <c r="E8" s="33">
        <v>9</v>
      </c>
      <c r="F8" s="33">
        <v>12</v>
      </c>
      <c r="G8" s="33">
        <v>12</v>
      </c>
      <c r="H8" s="33">
        <v>20</v>
      </c>
      <c r="I8" s="33">
        <v>15</v>
      </c>
      <c r="J8" s="30">
        <f t="shared" si="0"/>
        <v>68</v>
      </c>
    </row>
    <row r="9" spans="1:10" x14ac:dyDescent="0.2">
      <c r="A9" s="54" t="s">
        <v>24</v>
      </c>
      <c r="B9" s="54"/>
      <c r="C9" s="54"/>
      <c r="D9" s="54"/>
      <c r="E9" s="33">
        <v>12</v>
      </c>
      <c r="F9" s="33">
        <v>16</v>
      </c>
      <c r="G9" s="33">
        <v>12</v>
      </c>
      <c r="H9" s="33">
        <v>20</v>
      </c>
      <c r="I9" s="33">
        <v>15</v>
      </c>
      <c r="J9" s="30">
        <f t="shared" si="0"/>
        <v>75</v>
      </c>
    </row>
  </sheetData>
  <mergeCells count="9">
    <mergeCell ref="A7:D7"/>
    <mergeCell ref="A8:D8"/>
    <mergeCell ref="A9:D9"/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0" ht="15.75" x14ac:dyDescent="0.25">
      <c r="A2" s="14"/>
      <c r="B2" s="13"/>
      <c r="C2" s="53" t="s">
        <v>6</v>
      </c>
      <c r="D2" s="53"/>
      <c r="E2" s="53"/>
      <c r="F2" s="53"/>
      <c r="G2" s="53"/>
      <c r="H2" s="13"/>
      <c r="I2" s="12"/>
    </row>
    <row r="3" spans="1:10" x14ac:dyDescent="0.2">
      <c r="A3" s="55" t="s">
        <v>11</v>
      </c>
      <c r="B3" s="55"/>
      <c r="C3" s="55"/>
      <c r="D3" s="55"/>
      <c r="E3" s="35" t="s">
        <v>12</v>
      </c>
      <c r="F3" s="35" t="s">
        <v>13</v>
      </c>
      <c r="G3" s="35" t="s">
        <v>14</v>
      </c>
      <c r="H3" s="35" t="s">
        <v>15</v>
      </c>
      <c r="I3" s="35" t="s">
        <v>18</v>
      </c>
      <c r="J3" s="32" t="s">
        <v>16</v>
      </c>
    </row>
    <row r="4" spans="1:10" x14ac:dyDescent="0.2">
      <c r="A4" s="54" t="s">
        <v>19</v>
      </c>
      <c r="B4" s="54"/>
      <c r="C4" s="54"/>
      <c r="D4" s="54"/>
      <c r="E4" s="37">
        <v>9</v>
      </c>
      <c r="F4" s="37">
        <v>12</v>
      </c>
      <c r="G4" s="37">
        <v>9</v>
      </c>
      <c r="H4" s="37">
        <v>15</v>
      </c>
      <c r="I4" s="37">
        <v>20</v>
      </c>
      <c r="J4" s="34">
        <f>SUM(E4:I4)</f>
        <v>65</v>
      </c>
    </row>
    <row r="5" spans="1:10" x14ac:dyDescent="0.2">
      <c r="A5" s="54" t="s">
        <v>20</v>
      </c>
      <c r="B5" s="54"/>
      <c r="C5" s="54"/>
      <c r="D5" s="54"/>
      <c r="E5" s="37">
        <v>9</v>
      </c>
      <c r="F5" s="37">
        <v>16</v>
      </c>
      <c r="G5" s="37">
        <v>12</v>
      </c>
      <c r="H5" s="37">
        <v>20</v>
      </c>
      <c r="I5" s="37">
        <v>20</v>
      </c>
      <c r="J5" s="34">
        <f t="shared" ref="J5:J9" si="0">SUM(E5:I5)</f>
        <v>77</v>
      </c>
    </row>
    <row r="6" spans="1:10" x14ac:dyDescent="0.2">
      <c r="A6" s="54" t="s">
        <v>21</v>
      </c>
      <c r="B6" s="54"/>
      <c r="C6" s="54"/>
      <c r="D6" s="54"/>
      <c r="E6" s="37">
        <v>9</v>
      </c>
      <c r="F6" s="37">
        <v>12</v>
      </c>
      <c r="G6" s="37">
        <v>12</v>
      </c>
      <c r="H6" s="37">
        <v>20</v>
      </c>
      <c r="I6" s="37">
        <v>15</v>
      </c>
      <c r="J6" s="34">
        <f t="shared" si="0"/>
        <v>68</v>
      </c>
    </row>
    <row r="7" spans="1:10" x14ac:dyDescent="0.2">
      <c r="A7" s="54" t="s">
        <v>22</v>
      </c>
      <c r="B7" s="54"/>
      <c r="C7" s="54"/>
      <c r="D7" s="54"/>
      <c r="E7" s="37">
        <v>9</v>
      </c>
      <c r="F7" s="37">
        <v>20</v>
      </c>
      <c r="G7" s="37">
        <v>15</v>
      </c>
      <c r="H7" s="37">
        <v>25</v>
      </c>
      <c r="I7" s="37">
        <v>25</v>
      </c>
      <c r="J7" s="34">
        <f t="shared" si="0"/>
        <v>94</v>
      </c>
    </row>
    <row r="8" spans="1:10" x14ac:dyDescent="0.2">
      <c r="A8" s="54" t="s">
        <v>23</v>
      </c>
      <c r="B8" s="54"/>
      <c r="C8" s="54"/>
      <c r="D8" s="54"/>
      <c r="E8" s="37">
        <v>9</v>
      </c>
      <c r="F8" s="37">
        <v>16</v>
      </c>
      <c r="G8" s="37">
        <v>15</v>
      </c>
      <c r="H8" s="37">
        <v>25</v>
      </c>
      <c r="I8" s="37">
        <v>20</v>
      </c>
      <c r="J8" s="34">
        <f t="shared" si="0"/>
        <v>85</v>
      </c>
    </row>
    <row r="9" spans="1:10" x14ac:dyDescent="0.2">
      <c r="A9" s="54" t="s">
        <v>24</v>
      </c>
      <c r="B9" s="54"/>
      <c r="C9" s="54"/>
      <c r="D9" s="54"/>
      <c r="E9" s="37">
        <v>9</v>
      </c>
      <c r="F9" s="37">
        <v>12</v>
      </c>
      <c r="G9" s="37">
        <v>12</v>
      </c>
      <c r="H9" s="37">
        <v>20</v>
      </c>
      <c r="I9" s="37">
        <v>15</v>
      </c>
      <c r="J9" s="34">
        <f t="shared" si="0"/>
        <v>68</v>
      </c>
    </row>
  </sheetData>
  <mergeCells count="9">
    <mergeCell ref="A7:D7"/>
    <mergeCell ref="A8:D8"/>
    <mergeCell ref="A9:D9"/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0" ht="15.75" x14ac:dyDescent="0.25">
      <c r="A2" s="17"/>
      <c r="B2" s="16"/>
      <c r="C2" s="53" t="s">
        <v>7</v>
      </c>
      <c r="D2" s="53"/>
      <c r="E2" s="53"/>
      <c r="F2" s="53"/>
      <c r="G2" s="53"/>
      <c r="H2" s="16"/>
      <c r="I2" s="15"/>
    </row>
    <row r="3" spans="1:10" x14ac:dyDescent="0.2">
      <c r="A3" s="55" t="s">
        <v>11</v>
      </c>
      <c r="B3" s="55"/>
      <c r="C3" s="55"/>
      <c r="D3" s="55"/>
      <c r="E3" s="39" t="s">
        <v>12</v>
      </c>
      <c r="F3" s="39" t="s">
        <v>13</v>
      </c>
      <c r="G3" s="39" t="s">
        <v>14</v>
      </c>
      <c r="H3" s="39" t="s">
        <v>15</v>
      </c>
      <c r="I3" s="39" t="s">
        <v>18</v>
      </c>
      <c r="J3" s="36" t="s">
        <v>16</v>
      </c>
    </row>
    <row r="4" spans="1:10" x14ac:dyDescent="0.2">
      <c r="A4" s="54" t="s">
        <v>19</v>
      </c>
      <c r="B4" s="54"/>
      <c r="C4" s="54"/>
      <c r="D4" s="54"/>
      <c r="E4" s="41">
        <v>12</v>
      </c>
      <c r="F4" s="41">
        <v>16</v>
      </c>
      <c r="G4" s="41">
        <v>10.5</v>
      </c>
      <c r="H4" s="41">
        <v>20</v>
      </c>
      <c r="I4" s="41">
        <v>10</v>
      </c>
      <c r="J4" s="38">
        <f>SUM(E4:I4)</f>
        <v>68.5</v>
      </c>
    </row>
    <row r="5" spans="1:10" x14ac:dyDescent="0.2">
      <c r="A5" s="54" t="s">
        <v>20</v>
      </c>
      <c r="B5" s="54"/>
      <c r="C5" s="54"/>
      <c r="D5" s="54"/>
      <c r="E5" s="41">
        <v>12</v>
      </c>
      <c r="F5" s="41">
        <v>16</v>
      </c>
      <c r="G5" s="41">
        <v>12</v>
      </c>
      <c r="H5" s="41">
        <v>20</v>
      </c>
      <c r="I5" s="41">
        <v>5</v>
      </c>
      <c r="J5" s="38">
        <f t="shared" ref="J5:J9" si="0">SUM(E5:I5)</f>
        <v>65</v>
      </c>
    </row>
    <row r="6" spans="1:10" x14ac:dyDescent="0.2">
      <c r="A6" s="54" t="s">
        <v>21</v>
      </c>
      <c r="B6" s="54"/>
      <c r="C6" s="54"/>
      <c r="D6" s="54"/>
      <c r="E6" s="41">
        <v>10.5</v>
      </c>
      <c r="F6" s="41">
        <v>14</v>
      </c>
      <c r="G6" s="41">
        <v>10.5</v>
      </c>
      <c r="H6" s="41">
        <v>17.5</v>
      </c>
      <c r="I6" s="41">
        <v>5</v>
      </c>
      <c r="J6" s="38">
        <f t="shared" si="0"/>
        <v>57.5</v>
      </c>
    </row>
    <row r="7" spans="1:10" x14ac:dyDescent="0.2">
      <c r="A7" s="54" t="s">
        <v>22</v>
      </c>
      <c r="B7" s="54"/>
      <c r="C7" s="54"/>
      <c r="D7" s="54"/>
      <c r="E7" s="41">
        <v>13.5</v>
      </c>
      <c r="F7" s="41">
        <v>18</v>
      </c>
      <c r="G7" s="41">
        <v>12</v>
      </c>
      <c r="H7" s="41">
        <v>22.5</v>
      </c>
      <c r="I7" s="41">
        <v>22.5</v>
      </c>
      <c r="J7" s="38">
        <f t="shared" si="0"/>
        <v>88.5</v>
      </c>
    </row>
    <row r="8" spans="1:10" x14ac:dyDescent="0.2">
      <c r="A8" s="54" t="s">
        <v>23</v>
      </c>
      <c r="B8" s="54"/>
      <c r="C8" s="54"/>
      <c r="D8" s="54"/>
      <c r="E8" s="41">
        <v>12</v>
      </c>
      <c r="F8" s="41">
        <v>14</v>
      </c>
      <c r="G8" s="41">
        <v>6</v>
      </c>
      <c r="H8" s="41">
        <v>20</v>
      </c>
      <c r="I8" s="41">
        <v>5</v>
      </c>
      <c r="J8" s="38">
        <f t="shared" si="0"/>
        <v>57</v>
      </c>
    </row>
    <row r="9" spans="1:10" x14ac:dyDescent="0.2">
      <c r="A9" s="54" t="s">
        <v>24</v>
      </c>
      <c r="B9" s="54"/>
      <c r="C9" s="54"/>
      <c r="D9" s="54"/>
      <c r="E9" s="41">
        <v>12</v>
      </c>
      <c r="F9" s="41">
        <v>16</v>
      </c>
      <c r="G9" s="41">
        <v>10.5</v>
      </c>
      <c r="H9" s="41">
        <v>17.5</v>
      </c>
      <c r="I9" s="41">
        <v>10</v>
      </c>
      <c r="J9" s="38">
        <f t="shared" si="0"/>
        <v>66</v>
      </c>
    </row>
  </sheetData>
  <mergeCells count="9">
    <mergeCell ref="A7:D7"/>
    <mergeCell ref="A8:D8"/>
    <mergeCell ref="A9:D9"/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0" ht="15.75" x14ac:dyDescent="0.25">
      <c r="A2" s="20"/>
      <c r="B2" s="19"/>
      <c r="C2" s="53" t="s">
        <v>8</v>
      </c>
      <c r="D2" s="53"/>
      <c r="E2" s="53"/>
      <c r="F2" s="53"/>
      <c r="G2" s="53"/>
      <c r="H2" s="19"/>
      <c r="I2" s="18"/>
    </row>
    <row r="3" spans="1:10" x14ac:dyDescent="0.2">
      <c r="A3" s="55" t="s">
        <v>11</v>
      </c>
      <c r="B3" s="55"/>
      <c r="C3" s="55"/>
      <c r="D3" s="55"/>
      <c r="E3" s="43" t="s">
        <v>12</v>
      </c>
      <c r="F3" s="43" t="s">
        <v>13</v>
      </c>
      <c r="G3" s="43" t="s">
        <v>14</v>
      </c>
      <c r="H3" s="43" t="s">
        <v>15</v>
      </c>
      <c r="I3" s="43" t="s">
        <v>18</v>
      </c>
      <c r="J3" s="40" t="s">
        <v>16</v>
      </c>
    </row>
    <row r="4" spans="1:10" x14ac:dyDescent="0.2">
      <c r="A4" s="54" t="s">
        <v>19</v>
      </c>
      <c r="B4" s="54"/>
      <c r="C4" s="54"/>
      <c r="D4" s="54"/>
      <c r="E4" s="44">
        <v>0</v>
      </c>
      <c r="F4" s="44">
        <v>16</v>
      </c>
      <c r="G4" s="44">
        <v>13.5</v>
      </c>
      <c r="H4" s="44">
        <v>25</v>
      </c>
      <c r="I4" s="44">
        <v>20</v>
      </c>
      <c r="J4" s="42">
        <f>SUM(E4:I4)</f>
        <v>74.5</v>
      </c>
    </row>
    <row r="5" spans="1:10" x14ac:dyDescent="0.2">
      <c r="A5" s="54" t="s">
        <v>20</v>
      </c>
      <c r="B5" s="54"/>
      <c r="C5" s="54"/>
      <c r="D5" s="54"/>
      <c r="E5" s="44">
        <v>0</v>
      </c>
      <c r="F5" s="44">
        <v>18</v>
      </c>
      <c r="G5" s="44">
        <v>13.5</v>
      </c>
      <c r="H5" s="44">
        <v>25</v>
      </c>
      <c r="I5" s="44">
        <v>20</v>
      </c>
      <c r="J5" s="42">
        <f t="shared" ref="J5:J9" si="0">SUM(E5:I5)</f>
        <v>76.5</v>
      </c>
    </row>
    <row r="6" spans="1:10" x14ac:dyDescent="0.2">
      <c r="A6" s="54" t="s">
        <v>21</v>
      </c>
      <c r="B6" s="54"/>
      <c r="C6" s="54"/>
      <c r="D6" s="54"/>
      <c r="E6" s="44">
        <v>0</v>
      </c>
      <c r="F6" s="44">
        <v>18</v>
      </c>
      <c r="G6" s="44">
        <v>13.5</v>
      </c>
      <c r="H6" s="44">
        <v>25</v>
      </c>
      <c r="I6" s="44">
        <v>15</v>
      </c>
      <c r="J6" s="42">
        <f t="shared" si="0"/>
        <v>71.5</v>
      </c>
    </row>
    <row r="7" spans="1:10" x14ac:dyDescent="0.2">
      <c r="A7" s="54" t="s">
        <v>22</v>
      </c>
      <c r="B7" s="54"/>
      <c r="C7" s="54"/>
      <c r="D7" s="54"/>
      <c r="E7" s="44">
        <v>0</v>
      </c>
      <c r="F7" s="44">
        <v>20</v>
      </c>
      <c r="G7" s="44">
        <v>15</v>
      </c>
      <c r="H7" s="44">
        <v>25</v>
      </c>
      <c r="I7" s="44">
        <v>25</v>
      </c>
      <c r="J7" s="42">
        <f t="shared" si="0"/>
        <v>85</v>
      </c>
    </row>
    <row r="8" spans="1:10" x14ac:dyDescent="0.2">
      <c r="A8" s="54" t="s">
        <v>23</v>
      </c>
      <c r="B8" s="54"/>
      <c r="C8" s="54"/>
      <c r="D8" s="54"/>
      <c r="E8" s="44">
        <v>0</v>
      </c>
      <c r="F8" s="44">
        <v>16</v>
      </c>
      <c r="G8" s="44">
        <v>12</v>
      </c>
      <c r="H8" s="44">
        <v>20</v>
      </c>
      <c r="I8" s="44">
        <v>10</v>
      </c>
      <c r="J8" s="42">
        <f t="shared" si="0"/>
        <v>58</v>
      </c>
    </row>
    <row r="9" spans="1:10" x14ac:dyDescent="0.2">
      <c r="A9" s="54" t="s">
        <v>24</v>
      </c>
      <c r="B9" s="54"/>
      <c r="C9" s="54"/>
      <c r="D9" s="54"/>
      <c r="E9" s="44">
        <v>0</v>
      </c>
      <c r="F9" s="44">
        <v>18</v>
      </c>
      <c r="G9" s="44">
        <v>15</v>
      </c>
      <c r="H9" s="44">
        <v>25</v>
      </c>
      <c r="I9" s="44">
        <v>22.5</v>
      </c>
      <c r="J9" s="42">
        <f t="shared" si="0"/>
        <v>80.5</v>
      </c>
    </row>
    <row r="12" spans="1:10" x14ac:dyDescent="0.2">
      <c r="A12" s="26" t="s">
        <v>25</v>
      </c>
    </row>
  </sheetData>
  <mergeCells count="9">
    <mergeCell ref="A7:D7"/>
    <mergeCell ref="A8:D8"/>
    <mergeCell ref="A9:D9"/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0" ht="15.75" x14ac:dyDescent="0.25">
      <c r="A2" s="23"/>
      <c r="B2" s="22"/>
      <c r="C2" s="53" t="s">
        <v>9</v>
      </c>
      <c r="D2" s="53"/>
      <c r="E2" s="53"/>
      <c r="F2" s="53"/>
      <c r="G2" s="53"/>
      <c r="H2" s="22"/>
      <c r="I2" s="21"/>
    </row>
    <row r="3" spans="1:10" x14ac:dyDescent="0.2">
      <c r="A3" s="55" t="s">
        <v>11</v>
      </c>
      <c r="B3" s="55"/>
      <c r="C3" s="55"/>
      <c r="D3" s="55"/>
      <c r="E3" s="47" t="s">
        <v>12</v>
      </c>
      <c r="F3" s="47" t="s">
        <v>13</v>
      </c>
      <c r="G3" s="47" t="s">
        <v>14</v>
      </c>
      <c r="H3" s="47" t="s">
        <v>15</v>
      </c>
      <c r="I3" s="47" t="s">
        <v>18</v>
      </c>
      <c r="J3" s="45" t="s">
        <v>16</v>
      </c>
    </row>
    <row r="4" spans="1:10" x14ac:dyDescent="0.2">
      <c r="A4" s="54" t="s">
        <v>19</v>
      </c>
      <c r="B4" s="54"/>
      <c r="C4" s="54"/>
      <c r="D4" s="54"/>
      <c r="E4" s="49">
        <v>12</v>
      </c>
      <c r="F4" s="49">
        <v>14</v>
      </c>
      <c r="G4" s="49">
        <v>12</v>
      </c>
      <c r="H4" s="49">
        <v>20</v>
      </c>
      <c r="I4" s="49">
        <v>0</v>
      </c>
      <c r="J4" s="46">
        <f>SUM(E4:I4)</f>
        <v>58</v>
      </c>
    </row>
    <row r="5" spans="1:10" x14ac:dyDescent="0.2">
      <c r="A5" s="54" t="s">
        <v>20</v>
      </c>
      <c r="B5" s="54"/>
      <c r="C5" s="54"/>
      <c r="D5" s="54"/>
      <c r="E5" s="49">
        <v>15</v>
      </c>
      <c r="F5" s="49">
        <v>16</v>
      </c>
      <c r="G5" s="49">
        <v>13.5</v>
      </c>
      <c r="H5" s="49">
        <v>22.5</v>
      </c>
      <c r="I5" s="49">
        <v>17.5</v>
      </c>
      <c r="J5" s="46">
        <f t="shared" ref="J5:J9" si="0">SUM(E5:I5)</f>
        <v>84.5</v>
      </c>
    </row>
    <row r="6" spans="1:10" x14ac:dyDescent="0.2">
      <c r="A6" s="54" t="s">
        <v>21</v>
      </c>
      <c r="B6" s="54"/>
      <c r="C6" s="54"/>
      <c r="D6" s="54"/>
      <c r="E6" s="49">
        <v>10.5</v>
      </c>
      <c r="F6" s="49">
        <v>14</v>
      </c>
      <c r="G6" s="49">
        <v>9</v>
      </c>
      <c r="H6" s="49">
        <v>15</v>
      </c>
      <c r="I6" s="49">
        <v>5</v>
      </c>
      <c r="J6" s="46">
        <f t="shared" si="0"/>
        <v>53.5</v>
      </c>
    </row>
    <row r="7" spans="1:10" x14ac:dyDescent="0.2">
      <c r="A7" s="54" t="s">
        <v>22</v>
      </c>
      <c r="B7" s="54"/>
      <c r="C7" s="54"/>
      <c r="D7" s="54"/>
      <c r="E7" s="49">
        <v>13.5</v>
      </c>
      <c r="F7" s="49">
        <v>18</v>
      </c>
      <c r="G7" s="49">
        <v>13.5</v>
      </c>
      <c r="H7" s="49">
        <v>22.5</v>
      </c>
      <c r="I7" s="49">
        <v>20</v>
      </c>
      <c r="J7" s="46">
        <f t="shared" si="0"/>
        <v>87.5</v>
      </c>
    </row>
    <row r="8" spans="1:10" x14ac:dyDescent="0.2">
      <c r="A8" s="54" t="s">
        <v>23</v>
      </c>
      <c r="B8" s="54"/>
      <c r="C8" s="54"/>
      <c r="D8" s="54"/>
      <c r="E8" s="49">
        <v>9</v>
      </c>
      <c r="F8" s="49">
        <v>14</v>
      </c>
      <c r="G8" s="49">
        <v>9</v>
      </c>
      <c r="H8" s="49">
        <v>15</v>
      </c>
      <c r="I8" s="49">
        <v>0</v>
      </c>
      <c r="J8" s="46">
        <f t="shared" si="0"/>
        <v>47</v>
      </c>
    </row>
    <row r="9" spans="1:10" x14ac:dyDescent="0.2">
      <c r="A9" s="54" t="s">
        <v>24</v>
      </c>
      <c r="B9" s="54"/>
      <c r="C9" s="54"/>
      <c r="D9" s="54"/>
      <c r="E9" s="49">
        <v>13.5</v>
      </c>
      <c r="F9" s="49">
        <v>16</v>
      </c>
      <c r="G9" s="49">
        <v>15</v>
      </c>
      <c r="H9" s="49">
        <v>20</v>
      </c>
      <c r="I9" s="49">
        <v>20</v>
      </c>
      <c r="J9" s="46">
        <f t="shared" si="0"/>
        <v>84.5</v>
      </c>
    </row>
  </sheetData>
  <mergeCells count="9">
    <mergeCell ref="A7:D7"/>
    <mergeCell ref="A8:D8"/>
    <mergeCell ref="A9:D9"/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workbookViewId="0">
      <selection activeCell="G20" sqref="G20"/>
    </sheetView>
  </sheetViews>
  <sheetFormatPr defaultRowHeight="12.75" x14ac:dyDescent="0.2"/>
  <sheetData>
    <row r="1" spans="1:10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0" ht="15.75" x14ac:dyDescent="0.25">
      <c r="A2" s="14"/>
      <c r="B2" s="13"/>
      <c r="C2" s="53" t="s">
        <v>10</v>
      </c>
      <c r="D2" s="53"/>
      <c r="E2" s="53"/>
      <c r="F2" s="53"/>
      <c r="G2" s="53"/>
      <c r="H2" s="13"/>
      <c r="I2" s="12"/>
    </row>
    <row r="3" spans="1:10" x14ac:dyDescent="0.2">
      <c r="A3" s="55" t="s">
        <v>11</v>
      </c>
      <c r="B3" s="55"/>
      <c r="C3" s="55"/>
      <c r="D3" s="55"/>
      <c r="E3" s="50" t="s">
        <v>12</v>
      </c>
      <c r="F3" s="50" t="s">
        <v>13</v>
      </c>
      <c r="G3" s="50" t="s">
        <v>14</v>
      </c>
      <c r="H3" s="50" t="s">
        <v>15</v>
      </c>
      <c r="I3" s="50" t="s">
        <v>18</v>
      </c>
      <c r="J3" s="48" t="s">
        <v>16</v>
      </c>
    </row>
    <row r="4" spans="1:10" x14ac:dyDescent="0.2">
      <c r="A4" s="54" t="s">
        <v>19</v>
      </c>
      <c r="B4" s="54"/>
      <c r="C4" s="54"/>
      <c r="D4" s="54"/>
      <c r="E4" s="51">
        <v>6</v>
      </c>
      <c r="F4" s="51">
        <v>6</v>
      </c>
      <c r="G4" s="51">
        <v>3</v>
      </c>
      <c r="H4" s="51">
        <v>5</v>
      </c>
      <c r="I4" s="51">
        <v>0</v>
      </c>
      <c r="J4" s="46">
        <f>SUM(E4:I4)</f>
        <v>20</v>
      </c>
    </row>
    <row r="5" spans="1:10" x14ac:dyDescent="0.2">
      <c r="A5" s="54" t="s">
        <v>20</v>
      </c>
      <c r="B5" s="54"/>
      <c r="C5" s="54"/>
      <c r="D5" s="54"/>
      <c r="E5" s="51">
        <v>6.6000000000000005</v>
      </c>
      <c r="F5" s="51">
        <v>8</v>
      </c>
      <c r="G5" s="51">
        <v>6</v>
      </c>
      <c r="H5" s="51">
        <v>5</v>
      </c>
      <c r="I5" s="51">
        <v>0</v>
      </c>
      <c r="J5" s="46">
        <f t="shared" ref="J5:J9" si="0">SUM(E5:I5)</f>
        <v>25.6</v>
      </c>
    </row>
    <row r="6" spans="1:10" x14ac:dyDescent="0.2">
      <c r="A6" s="54" t="s">
        <v>21</v>
      </c>
      <c r="B6" s="54"/>
      <c r="C6" s="54"/>
      <c r="D6" s="54"/>
      <c r="E6" s="51">
        <v>6.6000000000000005</v>
      </c>
      <c r="F6" s="51">
        <v>8</v>
      </c>
      <c r="G6" s="51">
        <v>6.6000000000000005</v>
      </c>
      <c r="H6" s="51">
        <v>12.5</v>
      </c>
      <c r="I6" s="51">
        <v>12.5</v>
      </c>
      <c r="J6" s="46">
        <f t="shared" si="0"/>
        <v>46.2</v>
      </c>
    </row>
    <row r="7" spans="1:10" x14ac:dyDescent="0.2">
      <c r="A7" s="54" t="s">
        <v>22</v>
      </c>
      <c r="B7" s="54"/>
      <c r="C7" s="54"/>
      <c r="D7" s="54"/>
      <c r="E7" s="51">
        <v>15</v>
      </c>
      <c r="F7" s="51">
        <v>20</v>
      </c>
      <c r="G7" s="51">
        <v>15</v>
      </c>
      <c r="H7" s="51">
        <v>25</v>
      </c>
      <c r="I7" s="51">
        <v>25</v>
      </c>
      <c r="J7" s="46">
        <f t="shared" si="0"/>
        <v>100</v>
      </c>
    </row>
    <row r="8" spans="1:10" x14ac:dyDescent="0.2">
      <c r="A8" s="54" t="s">
        <v>23</v>
      </c>
      <c r="B8" s="54"/>
      <c r="C8" s="54"/>
      <c r="D8" s="54"/>
      <c r="E8" s="51">
        <v>6.6000000000000005</v>
      </c>
      <c r="F8" s="51">
        <v>8</v>
      </c>
      <c r="G8" s="51">
        <v>6.6000000000000005</v>
      </c>
      <c r="H8" s="51">
        <v>12.5</v>
      </c>
      <c r="I8" s="51">
        <v>0</v>
      </c>
      <c r="J8" s="46">
        <f t="shared" si="0"/>
        <v>33.700000000000003</v>
      </c>
    </row>
    <row r="9" spans="1:10" x14ac:dyDescent="0.2">
      <c r="A9" s="54" t="s">
        <v>24</v>
      </c>
      <c r="B9" s="54"/>
      <c r="C9" s="54"/>
      <c r="D9" s="54"/>
      <c r="E9" s="51">
        <v>6.6000000000000005</v>
      </c>
      <c r="F9" s="51">
        <v>8</v>
      </c>
      <c r="G9" s="51">
        <v>6.6000000000000005</v>
      </c>
      <c r="H9" s="51">
        <v>10</v>
      </c>
      <c r="I9" s="51">
        <v>12.5</v>
      </c>
      <c r="J9" s="46">
        <f t="shared" si="0"/>
        <v>43.7</v>
      </c>
    </row>
  </sheetData>
  <mergeCells count="9">
    <mergeCell ref="A7:D7"/>
    <mergeCell ref="A8:D8"/>
    <mergeCell ref="A9:D9"/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Q12" sqref="Q12"/>
    </sheetView>
  </sheetViews>
  <sheetFormatPr defaultRowHeight="15" x14ac:dyDescent="0.2"/>
  <cols>
    <col min="1" max="1" width="42.5703125" style="1" customWidth="1"/>
    <col min="2" max="7" width="7.5703125" style="1" customWidth="1"/>
    <col min="8" max="8" width="8.28515625" style="1" bestFit="1" customWidth="1"/>
    <col min="9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6.25" customHeight="1" x14ac:dyDescent="0.2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11" t="s">
        <v>10</v>
      </c>
      <c r="I4" s="5" t="s">
        <v>2</v>
      </c>
      <c r="J4" s="6" t="s">
        <v>3</v>
      </c>
    </row>
    <row r="5" spans="1:12" ht="16.5" customHeight="1" x14ac:dyDescent="0.2">
      <c r="A5" s="8" t="str">
        <f>'7'!A4:D4</f>
        <v>Central Care Integrated Health Services</v>
      </c>
      <c r="B5" s="9">
        <f>'1'!J4</f>
        <v>51</v>
      </c>
      <c r="C5" s="9">
        <f>'2'!J4</f>
        <v>23</v>
      </c>
      <c r="D5" s="9">
        <f>'3'!J4</f>
        <v>65</v>
      </c>
      <c r="E5" s="9">
        <f>'4'!J4</f>
        <v>68.5</v>
      </c>
      <c r="F5" s="9">
        <f>'5'!J4</f>
        <v>74.5</v>
      </c>
      <c r="G5" s="9">
        <f>'6'!J4</f>
        <v>58</v>
      </c>
      <c r="H5" s="9">
        <f>'7'!J4</f>
        <v>20</v>
      </c>
      <c r="I5" s="9">
        <f>AVERAGE(B5:H5)</f>
        <v>51.428571428571431</v>
      </c>
      <c r="J5" s="10">
        <f>RANK(I5,$I$5:$I$10,0)</f>
        <v>6</v>
      </c>
    </row>
    <row r="6" spans="1:12" ht="16.5" customHeight="1" x14ac:dyDescent="0.2">
      <c r="A6" s="8" t="str">
        <f>'7'!A5:D5</f>
        <v>El Centro de Corazon</v>
      </c>
      <c r="B6" s="9">
        <f>'1'!J5</f>
        <v>60.5</v>
      </c>
      <c r="C6" s="9">
        <f>'2'!J5</f>
        <v>56.5</v>
      </c>
      <c r="D6" s="9">
        <f>'3'!J5</f>
        <v>77</v>
      </c>
      <c r="E6" s="9">
        <f>'4'!J5</f>
        <v>65</v>
      </c>
      <c r="F6" s="9">
        <f>'5'!J5</f>
        <v>76.5</v>
      </c>
      <c r="G6" s="9">
        <f>'6'!J5</f>
        <v>84.5</v>
      </c>
      <c r="H6" s="9">
        <f>'7'!J5</f>
        <v>25.6</v>
      </c>
      <c r="I6" s="9">
        <f>AVERAGE(B6:H6)</f>
        <v>63.657142857142858</v>
      </c>
      <c r="J6" s="10">
        <f t="shared" ref="J6:J10" si="0">RANK(I6,$I$5:$I$10,0)</f>
        <v>3</v>
      </c>
    </row>
    <row r="7" spans="1:12" ht="16.5" customHeight="1" x14ac:dyDescent="0.2">
      <c r="A7" s="8" t="str">
        <f>'7'!A6:D6</f>
        <v>Good Neighbor Health Care Center</v>
      </c>
      <c r="B7" s="9">
        <f>'1'!J6</f>
        <v>62</v>
      </c>
      <c r="C7" s="9">
        <f>'2'!J6</f>
        <v>45</v>
      </c>
      <c r="D7" s="9">
        <f>'3'!J6</f>
        <v>68</v>
      </c>
      <c r="E7" s="9">
        <f>'4'!J6</f>
        <v>57.5</v>
      </c>
      <c r="F7" s="9">
        <f>'5'!J6</f>
        <v>71.5</v>
      </c>
      <c r="G7" s="9">
        <f>'6'!J6</f>
        <v>53.5</v>
      </c>
      <c r="H7" s="9">
        <f>'7'!J6</f>
        <v>46.2</v>
      </c>
      <c r="I7" s="9">
        <f>AVERAGE(B7:H7)</f>
        <v>57.671428571428571</v>
      </c>
      <c r="J7" s="10">
        <f t="shared" si="0"/>
        <v>5</v>
      </c>
    </row>
    <row r="8" spans="1:12" x14ac:dyDescent="0.2">
      <c r="A8" s="8" t="str">
        <f>'7'!A7:D7</f>
        <v>Lone Star Circle of Care</v>
      </c>
      <c r="B8" s="9">
        <f>'1'!J7</f>
        <v>84.5</v>
      </c>
      <c r="C8" s="9">
        <f>'2'!J7</f>
        <v>90</v>
      </c>
      <c r="D8" s="9">
        <f>'3'!J7</f>
        <v>94</v>
      </c>
      <c r="E8" s="9">
        <f>'4'!J7</f>
        <v>88.5</v>
      </c>
      <c r="F8" s="9">
        <f>'5'!J7</f>
        <v>85</v>
      </c>
      <c r="G8" s="9">
        <f>'6'!J7</f>
        <v>87.5</v>
      </c>
      <c r="H8" s="9">
        <f>'7'!J7</f>
        <v>100</v>
      </c>
      <c r="I8" s="9">
        <f t="shared" ref="I8:I10" si="1">AVERAGE(B8:H8)</f>
        <v>89.928571428571431</v>
      </c>
      <c r="J8" s="10">
        <f t="shared" si="0"/>
        <v>1</v>
      </c>
      <c r="K8" s="27"/>
    </row>
    <row r="9" spans="1:12" x14ac:dyDescent="0.2">
      <c r="A9" s="8" t="str">
        <f>'7'!A8:D8</f>
        <v>St. Hope Foundation, Inc</v>
      </c>
      <c r="B9" s="9">
        <f>'1'!J8</f>
        <v>67</v>
      </c>
      <c r="C9" s="9">
        <f>'2'!J8</f>
        <v>68</v>
      </c>
      <c r="D9" s="9">
        <f>'3'!J8</f>
        <v>85</v>
      </c>
      <c r="E9" s="9">
        <f>'4'!J8</f>
        <v>57</v>
      </c>
      <c r="F9" s="9">
        <f>'5'!J8</f>
        <v>58</v>
      </c>
      <c r="G9" s="9">
        <f>'6'!J8</f>
        <v>47</v>
      </c>
      <c r="H9" s="9">
        <f>'7'!J8</f>
        <v>33.700000000000003</v>
      </c>
      <c r="I9" s="9">
        <f t="shared" si="1"/>
        <v>59.385714285714286</v>
      </c>
      <c r="J9" s="10">
        <f t="shared" si="0"/>
        <v>4</v>
      </c>
    </row>
    <row r="10" spans="1:12" x14ac:dyDescent="0.2">
      <c r="A10" s="8" t="str">
        <f>'7'!A9:D9</f>
        <v>Stephen F. Austin Community Health Center</v>
      </c>
      <c r="B10" s="9">
        <f>'1'!J9</f>
        <v>68.5</v>
      </c>
      <c r="C10" s="9">
        <f>'2'!J9</f>
        <v>75</v>
      </c>
      <c r="D10" s="9">
        <f>'3'!J9</f>
        <v>68</v>
      </c>
      <c r="E10" s="9">
        <f>'4'!J9</f>
        <v>66</v>
      </c>
      <c r="F10" s="9">
        <f>'5'!J9</f>
        <v>80.5</v>
      </c>
      <c r="G10" s="9">
        <f>'6'!J9</f>
        <v>84.5</v>
      </c>
      <c r="H10" s="9">
        <f>'7'!J9</f>
        <v>43.7</v>
      </c>
      <c r="I10" s="9">
        <f t="shared" si="1"/>
        <v>69.457142857142856</v>
      </c>
      <c r="J10" s="10">
        <f t="shared" si="0"/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"/>
  <sheetViews>
    <sheetView tabSelected="1" workbookViewId="0">
      <selection activeCell="I17" sqref="I17"/>
    </sheetView>
  </sheetViews>
  <sheetFormatPr defaultRowHeight="12.75" x14ac:dyDescent="0.2"/>
  <cols>
    <col min="1" max="1" width="2" style="25" customWidth="1"/>
    <col min="2" max="2" width="38.85546875" style="25" bestFit="1" customWidth="1"/>
    <col min="3" max="3" width="12" style="25" customWidth="1"/>
    <col min="4" max="5" width="10.7109375" style="25" customWidth="1"/>
    <col min="6" max="6" width="12.140625" style="25" customWidth="1"/>
    <col min="7" max="8" width="10.42578125" style="25" customWidth="1"/>
    <col min="9" max="9" width="11.42578125" style="25" customWidth="1"/>
    <col min="10" max="11" width="9" style="25" customWidth="1"/>
    <col min="12" max="12" width="11.42578125" style="25" customWidth="1"/>
    <col min="13" max="14" width="10" style="25" customWidth="1"/>
    <col min="15" max="15" width="11.42578125" style="25" customWidth="1"/>
    <col min="16" max="17" width="10" style="25" customWidth="1"/>
    <col min="18" max="16384" width="9.140625" style="25"/>
  </cols>
  <sheetData>
    <row r="1" spans="2:19" ht="15.75" x14ac:dyDescent="0.25">
      <c r="B1" s="58" t="s">
        <v>27</v>
      </c>
      <c r="C1" s="58"/>
      <c r="D1" s="58"/>
      <c r="E1" s="59" t="str">
        <f>[1]Cover!A6</f>
        <v>RFQ730-17020 (REBID) Qualified FQHC</v>
      </c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2:19" ht="15.75" customHeight="1" x14ac:dyDescent="0.25">
      <c r="C2" s="59"/>
      <c r="D2" s="59"/>
      <c r="E2" s="59"/>
      <c r="F2" s="59"/>
      <c r="G2" s="59"/>
    </row>
    <row r="3" spans="2:19" ht="15" customHeight="1" x14ac:dyDescent="0.2">
      <c r="B3" s="60" t="s">
        <v>28</v>
      </c>
      <c r="C3" s="61" t="s">
        <v>29</v>
      </c>
      <c r="D3" s="61"/>
      <c r="E3" s="61"/>
      <c r="F3" s="61"/>
    </row>
    <row r="4" spans="2:19" ht="15" customHeight="1" x14ac:dyDescent="0.2">
      <c r="F4" s="62"/>
    </row>
    <row r="5" spans="2:19" ht="16.5" thickBot="1" x14ac:dyDescent="0.3">
      <c r="B5" s="62"/>
      <c r="C5" s="63" t="s">
        <v>30</v>
      </c>
      <c r="D5" s="63"/>
      <c r="E5" s="63"/>
      <c r="F5" s="63" t="s">
        <v>13</v>
      </c>
      <c r="G5" s="63"/>
      <c r="H5" s="63"/>
      <c r="I5" s="63" t="s">
        <v>14</v>
      </c>
      <c r="J5" s="63"/>
      <c r="K5" s="63"/>
      <c r="L5" s="63" t="s">
        <v>15</v>
      </c>
      <c r="M5" s="63"/>
      <c r="N5" s="63"/>
      <c r="O5" s="63" t="s">
        <v>18</v>
      </c>
      <c r="P5" s="63"/>
      <c r="Q5" s="63"/>
    </row>
    <row r="6" spans="2:19" ht="143.25" customHeight="1" x14ac:dyDescent="0.2">
      <c r="B6" s="64"/>
      <c r="C6" s="65" t="s">
        <v>31</v>
      </c>
      <c r="D6" s="66"/>
      <c r="E6" s="67"/>
      <c r="F6" s="65" t="s">
        <v>32</v>
      </c>
      <c r="G6" s="66"/>
      <c r="H6" s="67"/>
      <c r="I6" s="65" t="s">
        <v>33</v>
      </c>
      <c r="J6" s="66"/>
      <c r="K6" s="67"/>
      <c r="L6" s="65" t="s">
        <v>34</v>
      </c>
      <c r="M6" s="66"/>
      <c r="N6" s="67"/>
      <c r="O6" s="65" t="s">
        <v>35</v>
      </c>
      <c r="P6" s="66"/>
      <c r="Q6" s="67"/>
      <c r="R6" s="68" t="s">
        <v>36</v>
      </c>
    </row>
    <row r="7" spans="2:19" x14ac:dyDescent="0.2">
      <c r="B7" s="69" t="s">
        <v>11</v>
      </c>
      <c r="C7" s="70" t="s">
        <v>37</v>
      </c>
      <c r="D7" s="71" t="s">
        <v>38</v>
      </c>
      <c r="E7" s="72" t="s">
        <v>39</v>
      </c>
      <c r="F7" s="73" t="s">
        <v>37</v>
      </c>
      <c r="G7" s="74" t="s">
        <v>38</v>
      </c>
      <c r="H7" s="75" t="s">
        <v>39</v>
      </c>
      <c r="I7" s="73" t="s">
        <v>37</v>
      </c>
      <c r="J7" s="74" t="s">
        <v>38</v>
      </c>
      <c r="K7" s="75" t="s">
        <v>39</v>
      </c>
      <c r="L7" s="70" t="s">
        <v>37</v>
      </c>
      <c r="M7" s="71" t="s">
        <v>38</v>
      </c>
      <c r="N7" s="72" t="s">
        <v>39</v>
      </c>
      <c r="O7" s="70" t="s">
        <v>37</v>
      </c>
      <c r="P7" s="71" t="s">
        <v>38</v>
      </c>
      <c r="Q7" s="72" t="s">
        <v>39</v>
      </c>
      <c r="R7" s="76"/>
    </row>
    <row r="8" spans="2:19" x14ac:dyDescent="0.2">
      <c r="B8" s="77" t="str">
        <f>'[1]RFP Submittal'!A4</f>
        <v>Central Care Integrated Health Services</v>
      </c>
      <c r="C8" s="78"/>
      <c r="D8" s="79">
        <v>3</v>
      </c>
      <c r="E8" s="80">
        <f>C8*D8</f>
        <v>0</v>
      </c>
      <c r="F8" s="81"/>
      <c r="G8" s="82">
        <v>4</v>
      </c>
      <c r="H8" s="83">
        <f>F8*G8</f>
        <v>0</v>
      </c>
      <c r="I8" s="81"/>
      <c r="J8" s="82">
        <v>3</v>
      </c>
      <c r="K8" s="83">
        <f>I8*J8</f>
        <v>0</v>
      </c>
      <c r="L8" s="78"/>
      <c r="M8" s="79">
        <v>5</v>
      </c>
      <c r="N8" s="80">
        <f>L8*M8</f>
        <v>0</v>
      </c>
      <c r="O8" s="78"/>
      <c r="P8" s="79">
        <v>5</v>
      </c>
      <c r="Q8" s="80">
        <f>O8*P8</f>
        <v>0</v>
      </c>
      <c r="R8" s="84">
        <f>N8+K8+H8+E8+Q8</f>
        <v>0</v>
      </c>
    </row>
    <row r="9" spans="2:19" x14ac:dyDescent="0.2">
      <c r="B9" s="77" t="str">
        <f>'[1]RFP Submittal'!A5</f>
        <v>El Centro de Corazon</v>
      </c>
      <c r="C9" s="78"/>
      <c r="D9" s="79">
        <v>3</v>
      </c>
      <c r="E9" s="80">
        <f t="shared" ref="E9:E13" si="0">C9*D9</f>
        <v>0</v>
      </c>
      <c r="F9" s="81"/>
      <c r="G9" s="82">
        <v>4</v>
      </c>
      <c r="H9" s="83">
        <f t="shared" ref="H9:H13" si="1">F9*G9</f>
        <v>0</v>
      </c>
      <c r="I9" s="81"/>
      <c r="J9" s="82">
        <v>3</v>
      </c>
      <c r="K9" s="83">
        <f t="shared" ref="K9:K13" si="2">I9*J9</f>
        <v>0</v>
      </c>
      <c r="L9" s="78"/>
      <c r="M9" s="79">
        <v>5</v>
      </c>
      <c r="N9" s="80">
        <f t="shared" ref="N9:N13" si="3">L9*M9</f>
        <v>0</v>
      </c>
      <c r="O9" s="78"/>
      <c r="P9" s="79">
        <v>5</v>
      </c>
      <c r="Q9" s="80">
        <f t="shared" ref="Q9:Q13" si="4">O9*P9</f>
        <v>0</v>
      </c>
      <c r="R9" s="84">
        <f t="shared" ref="R9:R13" si="5">N9+K9+H9+E9+Q9</f>
        <v>0</v>
      </c>
    </row>
    <row r="10" spans="2:19" x14ac:dyDescent="0.2">
      <c r="B10" s="77" t="str">
        <f>'[1]RFP Submittal'!A6</f>
        <v>Good Neighbor Health Care Center</v>
      </c>
      <c r="C10" s="78"/>
      <c r="D10" s="79">
        <v>3</v>
      </c>
      <c r="E10" s="80">
        <f t="shared" si="0"/>
        <v>0</v>
      </c>
      <c r="F10" s="81"/>
      <c r="G10" s="82">
        <v>4</v>
      </c>
      <c r="H10" s="83">
        <f t="shared" si="1"/>
        <v>0</v>
      </c>
      <c r="I10" s="81"/>
      <c r="J10" s="82">
        <v>3</v>
      </c>
      <c r="K10" s="83">
        <f t="shared" si="2"/>
        <v>0</v>
      </c>
      <c r="L10" s="78"/>
      <c r="M10" s="79">
        <v>5</v>
      </c>
      <c r="N10" s="80">
        <f t="shared" si="3"/>
        <v>0</v>
      </c>
      <c r="O10" s="78"/>
      <c r="P10" s="79">
        <v>5</v>
      </c>
      <c r="Q10" s="80">
        <f t="shared" si="4"/>
        <v>0</v>
      </c>
      <c r="R10" s="84">
        <f t="shared" si="5"/>
        <v>0</v>
      </c>
    </row>
    <row r="11" spans="2:19" x14ac:dyDescent="0.2">
      <c r="B11" s="77" t="str">
        <f>'[1]RFP Submittal'!A7</f>
        <v>Lone Star Circle of Care</v>
      </c>
      <c r="C11" s="78"/>
      <c r="D11" s="79">
        <v>3</v>
      </c>
      <c r="E11" s="80">
        <f t="shared" si="0"/>
        <v>0</v>
      </c>
      <c r="F11" s="81"/>
      <c r="G11" s="82">
        <v>4</v>
      </c>
      <c r="H11" s="83">
        <f t="shared" si="1"/>
        <v>0</v>
      </c>
      <c r="I11" s="81"/>
      <c r="J11" s="82">
        <v>3</v>
      </c>
      <c r="K11" s="83">
        <f t="shared" si="2"/>
        <v>0</v>
      </c>
      <c r="L11" s="78"/>
      <c r="M11" s="79">
        <v>5</v>
      </c>
      <c r="N11" s="80">
        <f t="shared" si="3"/>
        <v>0</v>
      </c>
      <c r="O11" s="78"/>
      <c r="P11" s="79">
        <v>5</v>
      </c>
      <c r="Q11" s="80">
        <f t="shared" si="4"/>
        <v>0</v>
      </c>
      <c r="R11" s="84">
        <f t="shared" si="5"/>
        <v>0</v>
      </c>
    </row>
    <row r="12" spans="2:19" x14ac:dyDescent="0.2">
      <c r="B12" s="77" t="str">
        <f>'[1]RFP Submittal'!A8</f>
        <v>St. Hope Foundation, Inc</v>
      </c>
      <c r="C12" s="78"/>
      <c r="D12" s="79">
        <v>3</v>
      </c>
      <c r="E12" s="80">
        <f t="shared" si="0"/>
        <v>0</v>
      </c>
      <c r="F12" s="81"/>
      <c r="G12" s="82">
        <v>4</v>
      </c>
      <c r="H12" s="83">
        <f t="shared" si="1"/>
        <v>0</v>
      </c>
      <c r="I12" s="81"/>
      <c r="J12" s="82">
        <v>3</v>
      </c>
      <c r="K12" s="83">
        <f t="shared" si="2"/>
        <v>0</v>
      </c>
      <c r="L12" s="78"/>
      <c r="M12" s="79">
        <v>5</v>
      </c>
      <c r="N12" s="80">
        <f t="shared" si="3"/>
        <v>0</v>
      </c>
      <c r="O12" s="78"/>
      <c r="P12" s="79">
        <v>5</v>
      </c>
      <c r="Q12" s="80">
        <f t="shared" si="4"/>
        <v>0</v>
      </c>
      <c r="R12" s="84">
        <f t="shared" si="5"/>
        <v>0</v>
      </c>
    </row>
    <row r="13" spans="2:19" x14ac:dyDescent="0.2">
      <c r="B13" s="77" t="str">
        <f>'[1]RFP Submittal'!A9</f>
        <v>Stephen F. Austin Community Health Center</v>
      </c>
      <c r="C13" s="78"/>
      <c r="D13" s="79">
        <v>3</v>
      </c>
      <c r="E13" s="80">
        <f t="shared" si="0"/>
        <v>0</v>
      </c>
      <c r="F13" s="81"/>
      <c r="G13" s="82">
        <v>4</v>
      </c>
      <c r="H13" s="83">
        <f t="shared" si="1"/>
        <v>0</v>
      </c>
      <c r="I13" s="81"/>
      <c r="J13" s="82">
        <v>3</v>
      </c>
      <c r="K13" s="83">
        <f t="shared" si="2"/>
        <v>0</v>
      </c>
      <c r="L13" s="78"/>
      <c r="M13" s="79">
        <v>5</v>
      </c>
      <c r="N13" s="80">
        <f t="shared" si="3"/>
        <v>0</v>
      </c>
      <c r="O13" s="78"/>
      <c r="P13" s="79">
        <v>5</v>
      </c>
      <c r="Q13" s="80">
        <f t="shared" si="4"/>
        <v>0</v>
      </c>
      <c r="R13" s="84">
        <f t="shared" si="5"/>
        <v>0</v>
      </c>
    </row>
    <row r="14" spans="2:19" x14ac:dyDescent="0.2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</row>
    <row r="15" spans="2:19" x14ac:dyDescent="0.2">
      <c r="B15" s="86" t="s">
        <v>40</v>
      </c>
      <c r="C15" s="86"/>
      <c r="D15" s="86"/>
      <c r="E15" s="86"/>
      <c r="F15" s="85"/>
      <c r="G15" s="85" t="s">
        <v>41</v>
      </c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2:19" x14ac:dyDescent="0.2">
      <c r="B16" s="86"/>
      <c r="C16" s="86"/>
      <c r="D16" s="86"/>
      <c r="E16" s="86"/>
      <c r="F16" s="85"/>
      <c r="G16" s="85" t="s">
        <v>42</v>
      </c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2:18" x14ac:dyDescent="0.2">
      <c r="B17" s="86"/>
      <c r="C17" s="86"/>
      <c r="D17" s="86"/>
      <c r="E17" s="86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</row>
    <row r="18" spans="2:18" ht="13.5" thickBot="1" x14ac:dyDescent="0.25">
      <c r="B18" s="87"/>
      <c r="C18" s="87"/>
      <c r="D18" s="87"/>
      <c r="E18" s="87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2:18" ht="13.5" thickTop="1" x14ac:dyDescent="0.2">
      <c r="B19" s="88" t="s">
        <v>43</v>
      </c>
      <c r="C19" s="89"/>
      <c r="D19" s="89"/>
      <c r="E19" s="90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</row>
    <row r="20" spans="2:18" x14ac:dyDescent="0.2">
      <c r="B20" s="91" t="s">
        <v>44</v>
      </c>
      <c r="C20" s="92"/>
      <c r="D20" s="92"/>
      <c r="E20" s="93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</row>
    <row r="21" spans="2:18" x14ac:dyDescent="0.2">
      <c r="B21" s="94" t="s">
        <v>45</v>
      </c>
      <c r="C21" s="95"/>
      <c r="D21" s="95"/>
      <c r="E21" s="96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</row>
    <row r="22" spans="2:18" x14ac:dyDescent="0.2">
      <c r="B22" s="94" t="s">
        <v>46</v>
      </c>
      <c r="C22" s="95"/>
      <c r="D22" s="95"/>
      <c r="E22" s="96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  <row r="23" spans="2:18" x14ac:dyDescent="0.2">
      <c r="B23" s="94" t="s">
        <v>47</v>
      </c>
      <c r="C23" s="95"/>
      <c r="D23" s="95"/>
      <c r="E23" s="96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</row>
    <row r="24" spans="2:18" x14ac:dyDescent="0.2">
      <c r="B24" s="94" t="s">
        <v>48</v>
      </c>
      <c r="C24" s="95"/>
      <c r="D24" s="95"/>
      <c r="E24" s="96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</row>
    <row r="25" spans="2:18" ht="13.5" thickBot="1" x14ac:dyDescent="0.25">
      <c r="B25" s="97" t="s">
        <v>49</v>
      </c>
      <c r="C25" s="98"/>
      <c r="D25" s="98"/>
      <c r="E25" s="99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spans="2:18" ht="13.5" thickTop="1" x14ac:dyDescent="0.2"/>
  </sheetData>
  <mergeCells count="20">
    <mergeCell ref="B24:E24"/>
    <mergeCell ref="B25:E25"/>
    <mergeCell ref="B15:E18"/>
    <mergeCell ref="B19:E19"/>
    <mergeCell ref="B20:E20"/>
    <mergeCell ref="B21:E21"/>
    <mergeCell ref="B22:E22"/>
    <mergeCell ref="B23:E23"/>
    <mergeCell ref="O5:Q5"/>
    <mergeCell ref="C6:E6"/>
    <mergeCell ref="F6:H6"/>
    <mergeCell ref="I6:K6"/>
    <mergeCell ref="L6:N6"/>
    <mergeCell ref="O6:Q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2017-07-06T18:37:29Z</dcterms:modified>
</cp:coreProperties>
</file>