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150" windowWidth="21390" windowHeight="10785" tabRatio="814" activeTab="8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Evaluator 7" sheetId="29" r:id="rId8"/>
    <sheet name="Summary" sheetId="28" r:id="rId9"/>
    <sheet name="Evaluation Matrix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0" l="1"/>
  <c r="H24" i="30"/>
  <c r="H23" i="30"/>
  <c r="H22" i="30"/>
  <c r="H21" i="30"/>
  <c r="H20" i="30"/>
  <c r="B6" i="30"/>
  <c r="A2" i="30"/>
  <c r="A6" i="28" l="1"/>
  <c r="A7" i="28"/>
  <c r="A5" i="28"/>
  <c r="A5" i="20"/>
  <c r="A6" i="20"/>
  <c r="A7" i="20"/>
  <c r="A6" i="21" l="1"/>
  <c r="A7" i="21"/>
  <c r="A6" i="22"/>
  <c r="A7" i="22"/>
  <c r="A6" i="23"/>
  <c r="A7" i="23"/>
  <c r="A8" i="24"/>
  <c r="A9" i="24"/>
  <c r="A6" i="26"/>
  <c r="A7" i="26"/>
  <c r="A6" i="29"/>
  <c r="A7" i="29"/>
  <c r="A5" i="29"/>
  <c r="A5" i="26"/>
  <c r="A7" i="24"/>
  <c r="A5" i="23"/>
  <c r="A5" i="22"/>
  <c r="A5" i="21"/>
  <c r="A2" i="29"/>
  <c r="A2" i="26"/>
  <c r="A4" i="24"/>
  <c r="A2" i="23"/>
  <c r="A2" i="22"/>
  <c r="A2" i="21"/>
  <c r="A2" i="20"/>
  <c r="G7" i="29" l="1"/>
  <c r="H7" i="28" s="1"/>
  <c r="G6" i="29"/>
  <c r="H6" i="28" s="1"/>
  <c r="G5" i="29"/>
  <c r="H5" i="28" s="1"/>
  <c r="G7" i="26"/>
  <c r="G7" i="28" s="1"/>
  <c r="G6" i="26"/>
  <c r="G6" i="28" s="1"/>
  <c r="G5" i="26"/>
  <c r="G5" i="28" s="1"/>
  <c r="G9" i="24"/>
  <c r="F7" i="28" s="1"/>
  <c r="G8" i="24"/>
  <c r="F6" i="28" s="1"/>
  <c r="G7" i="24"/>
  <c r="F5" i="28" s="1"/>
  <c r="G7" i="23"/>
  <c r="E7" i="28" s="1"/>
  <c r="G6" i="23"/>
  <c r="E6" i="28" s="1"/>
  <c r="G5" i="23"/>
  <c r="E5" i="28" s="1"/>
  <c r="G7" i="22"/>
  <c r="D7" i="28" s="1"/>
  <c r="G6" i="22"/>
  <c r="D6" i="28" s="1"/>
  <c r="G5" i="22"/>
  <c r="D5" i="28" s="1"/>
  <c r="G7" i="21"/>
  <c r="C7" i="28" s="1"/>
  <c r="G6" i="21"/>
  <c r="C6" i="28" s="1"/>
  <c r="G5" i="21"/>
  <c r="C5" i="28" s="1"/>
  <c r="G6" i="20"/>
  <c r="B6" i="28" s="1"/>
  <c r="G7" i="20"/>
  <c r="B7" i="28" s="1"/>
  <c r="G5" i="20"/>
  <c r="B5" i="28" s="1"/>
  <c r="A2" i="28"/>
  <c r="I5" i="28" l="1"/>
  <c r="I7" i="28"/>
  <c r="I6" i="28"/>
  <c r="J6" i="28" l="1"/>
  <c r="J7" i="28"/>
  <c r="J5" i="28"/>
</calcChain>
</file>

<file path=xl/sharedStrings.xml><?xml version="1.0" encoding="utf-8"?>
<sst xmlns="http://schemas.openxmlformats.org/spreadsheetml/2006/main" count="98" uniqueCount="47">
  <si>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</si>
  <si>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</si>
  <si>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</si>
  <si>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</si>
  <si>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</si>
  <si>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</si>
  <si>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</si>
  <si>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</si>
  <si>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</si>
  <si>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</si>
  <si>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</si>
  <si>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Courtney Harper+Partner, L.C</t>
  </si>
  <si>
    <t>Morris Architects</t>
  </si>
  <si>
    <t>RFQ730-17022 (Shortlist) AE UH-Main Campus Science Building</t>
  </si>
  <si>
    <t>PBK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</si>
  <si>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</si>
  <si>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</si>
  <si>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</si>
  <si>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</si>
  <si>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</si>
  <si>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</si>
  <si>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</si>
  <si>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</si>
  <si>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</si>
  <si>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</si>
  <si>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</si>
  <si>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</si>
  <si>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</si>
  <si>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</si>
  <si>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</si>
  <si>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</si>
  <si>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</si>
  <si>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</si>
  <si>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</si>
  <si>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</si>
  <si>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</si>
  <si>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</si>
  <si>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Project Team and Individual Team Member Experience and Capabilities</t>
  </si>
  <si>
    <t>2. Quality of Design History</t>
  </si>
  <si>
    <t>3. Methodology and Best Practices</t>
  </si>
  <si>
    <t>4. Demonstrated Understanding of Project and Site</t>
  </si>
  <si>
    <t>5. Interview Performance</t>
  </si>
  <si>
    <t>*Total =</t>
  </si>
  <si>
    <t>*Note:  Total should be equal to 100 if received 5-point per criterion.</t>
  </si>
  <si>
    <t>Special Instructions for Evaluators:</t>
  </si>
  <si>
    <t>Prepared by: Senior Buyer 3/2/17</t>
  </si>
  <si>
    <t>Checked by: Purchasing Director 3/2/17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</si>
</sst>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2" fontId="2" fillId="0" borderId="24" xfId="0" applyNumberFormat="1" applyFont="1" applyBorder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6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0" fontId="3" fillId="0" borderId="0" xfId="0" applyFont="1" applyFill="1" applyAlignment="1">
      <alignment horizontal="center" vertical="center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1" borderId="42" xfId="0" applyFont="1" applyFill="1" applyBorder="1" applyAlignment="1">
      <alignment horizontal="right"/>
    </xf>
    <xf numFmtId="0" fontId="3" fillId="31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22%20A&amp;E%20UH-Main%20Campus%20Science%20Building%20Renovation%20-%20AWARDED/Evaluator%20Matrix%20RFQ730-17022%20(Shortlist)%20AE%20UH-Main%20Campus%20Science%20Buil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Summary"/>
    </sheetNames>
    <sheetDataSet>
      <sheetData sheetId="0">
        <row r="6">
          <cell r="A6" t="str">
            <v>RFQ730-17022 (Shortlist) A&amp;E UH-Main Campus Science Building Renovation</v>
          </cell>
        </row>
      </sheetData>
      <sheetData sheetId="1">
        <row r="4">
          <cell r="A4" t="str">
            <v>Courtney Harper+Partner, L.C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A31" sqref="A31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13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6" t="s">
        <v>11</v>
      </c>
      <c r="B5" s="28">
        <v>1</v>
      </c>
      <c r="C5" s="21"/>
      <c r="D5" s="5"/>
      <c r="E5" s="5"/>
    </row>
    <row r="6" spans="1:5" ht="15" x14ac:dyDescent="0.2">
      <c r="A6" s="56" t="s">
        <v>14</v>
      </c>
      <c r="B6" s="27">
        <v>2</v>
      </c>
    </row>
    <row r="7" spans="1:5" ht="15" x14ac:dyDescent="0.2">
      <c r="A7" s="56" t="s">
        <v>12</v>
      </c>
      <c r="B7" s="28">
        <v>3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B4" sqref="B4:E4"/>
    </sheetView>
  </sheetViews>
  <sheetFormatPr defaultRowHeight="12.75" x14ac:dyDescent="0.2"/>
  <cols>
    <col min="1" max="1" width="30.85546875" style="44" customWidth="1"/>
    <col min="2" max="4" width="9.140625" style="44"/>
    <col min="5" max="5" width="30.28515625" style="44" customWidth="1"/>
    <col min="6" max="16384" width="9.140625" style="44"/>
  </cols>
  <sheetData>
    <row r="1" spans="1:16" ht="15.75" x14ac:dyDescent="0.25">
      <c r="A1" s="74" t="s">
        <v>22</v>
      </c>
      <c r="B1" s="74"/>
      <c r="C1" s="74"/>
      <c r="D1" s="74"/>
      <c r="E1" s="74"/>
      <c r="F1" s="74"/>
      <c r="G1" s="74"/>
      <c r="H1" s="74"/>
      <c r="I1" s="15"/>
      <c r="J1" s="15"/>
      <c r="K1" s="15"/>
      <c r="L1" s="15"/>
      <c r="M1" s="15"/>
      <c r="N1" s="15"/>
      <c r="O1" s="15"/>
      <c r="P1" s="15"/>
    </row>
    <row r="2" spans="1:16" ht="15.75" x14ac:dyDescent="0.25">
      <c r="A2" s="81" t="str">
        <f>[1]Cover!$A$6</f>
        <v>RFQ730-17022 (Shortlist) A&amp;E UH-Main Campus Science Building Renovation</v>
      </c>
      <c r="B2" s="74"/>
      <c r="C2" s="74"/>
      <c r="D2" s="74"/>
      <c r="E2" s="74"/>
      <c r="F2" s="74"/>
      <c r="G2" s="74"/>
      <c r="H2" s="74"/>
      <c r="I2" s="15"/>
      <c r="J2" s="15"/>
      <c r="K2" s="15"/>
      <c r="L2" s="15"/>
      <c r="M2" s="15"/>
      <c r="N2" s="15"/>
      <c r="O2" s="15"/>
      <c r="P2" s="15"/>
    </row>
    <row r="3" spans="1:16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6.5" thickBot="1" x14ac:dyDescent="0.3">
      <c r="A4" s="15" t="s">
        <v>23</v>
      </c>
      <c r="B4" s="82"/>
      <c r="C4" s="82"/>
      <c r="D4" s="82"/>
      <c r="E4" s="82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thickBot="1" x14ac:dyDescent="0.25">
      <c r="A6" s="15" t="s">
        <v>24</v>
      </c>
      <c r="B6" s="83">
        <f>[1]Cover!$E$13</f>
        <v>0</v>
      </c>
      <c r="C6" s="83"/>
      <c r="D6" s="83"/>
      <c r="E6" s="83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5" customHeight="1" x14ac:dyDescent="0.2">
      <c r="A8" s="84" t="s">
        <v>25</v>
      </c>
      <c r="B8" s="84"/>
      <c r="C8" s="84"/>
      <c r="D8" s="84"/>
      <c r="E8" s="84"/>
      <c r="F8" s="84"/>
      <c r="G8" s="84"/>
      <c r="H8" s="84"/>
      <c r="I8" s="15"/>
      <c r="J8" s="15"/>
      <c r="K8" s="15"/>
      <c r="L8" s="15"/>
      <c r="M8" s="15"/>
      <c r="N8" s="15"/>
      <c r="O8" s="15"/>
      <c r="P8" s="15"/>
    </row>
    <row r="9" spans="1:16" ht="15" x14ac:dyDescent="0.2">
      <c r="A9" s="84"/>
      <c r="B9" s="84"/>
      <c r="C9" s="84"/>
      <c r="D9" s="84"/>
      <c r="E9" s="84"/>
      <c r="F9" s="84"/>
      <c r="G9" s="84"/>
      <c r="H9" s="84"/>
      <c r="I9" s="15"/>
      <c r="J9" s="15"/>
      <c r="K9" s="15"/>
      <c r="L9" s="15"/>
      <c r="M9" s="15"/>
      <c r="N9" s="15"/>
      <c r="O9" s="15"/>
      <c r="P9" s="15"/>
    </row>
    <row r="10" spans="1:16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5" thickTop="1" x14ac:dyDescent="0.25">
      <c r="A11" s="85" t="s">
        <v>26</v>
      </c>
      <c r="B11" s="86"/>
      <c r="C11" s="86"/>
      <c r="D11" s="86"/>
      <c r="E11" s="87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" customHeight="1" x14ac:dyDescent="0.2">
      <c r="A12" s="88" t="s">
        <v>27</v>
      </c>
      <c r="B12" s="89"/>
      <c r="C12" s="89"/>
      <c r="D12" s="89"/>
      <c r="E12" s="9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" x14ac:dyDescent="0.2">
      <c r="A13" s="91" t="s">
        <v>28</v>
      </c>
      <c r="B13" s="92"/>
      <c r="C13" s="92"/>
      <c r="D13" s="92"/>
      <c r="E13" s="93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" x14ac:dyDescent="0.2">
      <c r="A14" s="91" t="s">
        <v>29</v>
      </c>
      <c r="B14" s="92"/>
      <c r="C14" s="92"/>
      <c r="D14" s="92"/>
      <c r="E14" s="93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" x14ac:dyDescent="0.2">
      <c r="A15" s="91" t="s">
        <v>30</v>
      </c>
      <c r="B15" s="92"/>
      <c r="C15" s="92"/>
      <c r="D15" s="92"/>
      <c r="E15" s="9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5" x14ac:dyDescent="0.2">
      <c r="A16" s="91" t="s">
        <v>31</v>
      </c>
      <c r="B16" s="92"/>
      <c r="C16" s="92"/>
      <c r="D16" s="92"/>
      <c r="E16" s="93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thickBot="1" x14ac:dyDescent="0.25">
      <c r="A17" s="78" t="s">
        <v>32</v>
      </c>
      <c r="B17" s="79"/>
      <c r="C17" s="79"/>
      <c r="D17" s="79"/>
      <c r="E17" s="8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6.5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6.5" thickTop="1" x14ac:dyDescent="0.25">
      <c r="A19" s="85" t="s">
        <v>33</v>
      </c>
      <c r="B19" s="86"/>
      <c r="C19" s="86"/>
      <c r="D19" s="86"/>
      <c r="E19" s="96"/>
      <c r="F19" s="66" t="s">
        <v>34</v>
      </c>
      <c r="G19" s="66" t="s">
        <v>35</v>
      </c>
      <c r="H19" s="67" t="s">
        <v>36</v>
      </c>
      <c r="I19" s="15"/>
      <c r="J19" s="15"/>
      <c r="K19" s="15"/>
      <c r="L19" s="15"/>
      <c r="M19" s="15"/>
      <c r="N19" s="15"/>
      <c r="O19" s="15"/>
      <c r="P19" s="15"/>
    </row>
    <row r="20" spans="1:16" ht="15" x14ac:dyDescent="0.2">
      <c r="A20" s="97" t="s">
        <v>37</v>
      </c>
      <c r="B20" s="98"/>
      <c r="C20" s="98"/>
      <c r="D20" s="98"/>
      <c r="E20" s="99"/>
      <c r="F20" s="68"/>
      <c r="G20" s="68">
        <v>6</v>
      </c>
      <c r="H20" s="69">
        <f t="shared" ref="H20:H24" si="0">F20*G20</f>
        <v>0</v>
      </c>
      <c r="I20" s="70"/>
      <c r="J20" s="71"/>
      <c r="K20" s="71"/>
      <c r="L20" s="71"/>
      <c r="M20" s="71"/>
      <c r="N20" s="71"/>
      <c r="O20" s="71"/>
      <c r="P20" s="70"/>
    </row>
    <row r="21" spans="1:16" ht="15" x14ac:dyDescent="0.2">
      <c r="A21" s="97" t="s">
        <v>38</v>
      </c>
      <c r="B21" s="98"/>
      <c r="C21" s="98"/>
      <c r="D21" s="98"/>
      <c r="E21" s="99"/>
      <c r="F21" s="68"/>
      <c r="G21" s="68">
        <v>3</v>
      </c>
      <c r="H21" s="69">
        <f t="shared" si="0"/>
        <v>0</v>
      </c>
      <c r="I21" s="70"/>
      <c r="J21" s="70"/>
      <c r="K21" s="70"/>
      <c r="L21" s="70"/>
      <c r="M21" s="70"/>
      <c r="N21" s="70"/>
      <c r="O21" s="70"/>
      <c r="P21" s="70"/>
    </row>
    <row r="22" spans="1:16" ht="15" x14ac:dyDescent="0.2">
      <c r="A22" s="97" t="s">
        <v>39</v>
      </c>
      <c r="B22" s="98"/>
      <c r="C22" s="98"/>
      <c r="D22" s="98"/>
      <c r="E22" s="99"/>
      <c r="F22" s="68"/>
      <c r="G22" s="68">
        <v>3</v>
      </c>
      <c r="H22" s="69">
        <f t="shared" si="0"/>
        <v>0</v>
      </c>
      <c r="I22" s="70"/>
      <c r="J22" s="70"/>
      <c r="K22" s="70"/>
      <c r="L22" s="70"/>
      <c r="M22" s="70"/>
      <c r="N22" s="70"/>
      <c r="O22" s="70"/>
      <c r="P22" s="70"/>
    </row>
    <row r="23" spans="1:16" ht="15" x14ac:dyDescent="0.2">
      <c r="A23" s="97" t="s">
        <v>40</v>
      </c>
      <c r="B23" s="98"/>
      <c r="C23" s="98"/>
      <c r="D23" s="98"/>
      <c r="E23" s="99"/>
      <c r="F23" s="68"/>
      <c r="G23" s="68">
        <v>6</v>
      </c>
      <c r="H23" s="69">
        <f t="shared" si="0"/>
        <v>0</v>
      </c>
      <c r="I23" s="70"/>
      <c r="J23" s="70"/>
      <c r="K23" s="70"/>
      <c r="L23" s="70"/>
      <c r="M23" s="70"/>
      <c r="N23" s="70"/>
      <c r="O23" s="70"/>
      <c r="P23" s="70"/>
    </row>
    <row r="24" spans="1:16" ht="15" x14ac:dyDescent="0.2">
      <c r="A24" s="100" t="s">
        <v>41</v>
      </c>
      <c r="B24" s="101"/>
      <c r="C24" s="101"/>
      <c r="D24" s="101"/>
      <c r="E24" s="102"/>
      <c r="F24" s="68"/>
      <c r="G24" s="68">
        <v>2</v>
      </c>
      <c r="H24" s="69">
        <f t="shared" si="0"/>
        <v>0</v>
      </c>
      <c r="I24" s="70"/>
      <c r="J24" s="70"/>
      <c r="K24" s="70"/>
      <c r="L24" s="70"/>
      <c r="M24" s="70"/>
      <c r="N24" s="70"/>
      <c r="O24" s="70"/>
      <c r="P24" s="70"/>
    </row>
    <row r="25" spans="1:16" ht="16.5" thickBot="1" x14ac:dyDescent="0.3">
      <c r="A25" s="15"/>
      <c r="B25" s="15"/>
      <c r="C25" s="15"/>
      <c r="D25" s="15"/>
      <c r="E25" s="15"/>
      <c r="F25" s="15"/>
      <c r="G25" s="72" t="s">
        <v>42</v>
      </c>
      <c r="H25" s="73">
        <f>SUM(H20:H24)</f>
        <v>0</v>
      </c>
      <c r="I25" s="15"/>
      <c r="J25" s="15"/>
      <c r="K25" s="15"/>
      <c r="L25" s="15"/>
      <c r="M25" s="15"/>
      <c r="N25" s="15"/>
      <c r="O25" s="15"/>
      <c r="P25" s="15"/>
    </row>
    <row r="26" spans="1:16" ht="15" x14ac:dyDescent="0.2">
      <c r="A26" s="94" t="s">
        <v>43</v>
      </c>
      <c r="B26" s="94"/>
      <c r="C26" s="94"/>
      <c r="D26" s="94"/>
      <c r="E26" s="9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5" x14ac:dyDescent="0.2">
      <c r="A28" s="95" t="s">
        <v>44</v>
      </c>
      <c r="B28" s="95"/>
      <c r="C28" s="9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</sheetData>
  <protectedRanges>
    <protectedRange sqref="B6:E6" name="Name_1_2"/>
    <protectedRange sqref="F20:F24" name="Points_1_1"/>
  </protectedRanges>
  <mergeCells count="20">
    <mergeCell ref="A26:E26"/>
    <mergeCell ref="A28:C28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4" workbookViewId="0">
      <selection activeCell="G4" sqref="G1:G1048576"/>
    </sheetView>
  </sheetViews>
  <sheetFormatPr defaultRowHeight="12.75" x14ac:dyDescent="0.2"/>
  <cols>
    <col min="1" max="1" width="53.7109375" customWidth="1"/>
    <col min="2" max="2" width="8" style="24" customWidth="1"/>
    <col min="3" max="3" width="9.140625" customWidth="1"/>
    <col min="4" max="4" width="8.7109375" customWidth="1"/>
    <col min="5" max="5" width="8.28515625" style="14" customWidth="1"/>
    <col min="6" max="6" width="7.28515625" style="35" customWidth="1"/>
    <col min="7" max="7" width="12.42578125" customWidth="1"/>
  </cols>
  <sheetData>
    <row r="1" spans="1:8" ht="15.75" x14ac:dyDescent="0.25">
      <c r="A1" s="42" t="s">
        <v>0</v>
      </c>
      <c r="B1" s="42"/>
      <c r="C1" s="42"/>
      <c r="D1" s="42"/>
      <c r="E1" s="42"/>
      <c r="F1" s="42"/>
      <c r="G1" s="42"/>
      <c r="H1" s="35"/>
    </row>
    <row r="2" spans="1:8" ht="12.75" customHeight="1" x14ac:dyDescent="0.2">
      <c r="A2" s="43" t="str">
        <f>Responses!A2</f>
        <v>RFQ730-17022 (Shortlist) AE UH-Main Campus Science Building</v>
      </c>
      <c r="B2" s="43"/>
      <c r="C2" s="43"/>
      <c r="D2" s="43"/>
      <c r="E2" s="43"/>
      <c r="F2" s="43"/>
      <c r="G2" s="43"/>
      <c r="H2" s="35"/>
    </row>
    <row r="3" spans="1:8" ht="15.75" thickBot="1" x14ac:dyDescent="0.25">
      <c r="A3" s="35"/>
      <c r="B3" s="41"/>
      <c r="C3" s="35"/>
      <c r="D3" s="35"/>
      <c r="E3" s="35"/>
      <c r="G3" s="16"/>
      <c r="H3" s="35"/>
    </row>
    <row r="4" spans="1:8" ht="75" thickTop="1" thickBot="1" x14ac:dyDescent="0.25">
      <c r="A4" s="36" t="s">
        <v>4</v>
      </c>
      <c r="B4" s="25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19" t="s">
        <v>10</v>
      </c>
      <c r="H4" s="38"/>
    </row>
    <row r="5" spans="1:8" ht="16.5" thickTop="1" x14ac:dyDescent="0.2">
      <c r="A5" s="40" t="str">
        <f>Responses!A5</f>
        <v>Courtney Harper+Partner, L.C</v>
      </c>
      <c r="B5" s="52">
        <v>24</v>
      </c>
      <c r="C5" s="52">
        <v>12</v>
      </c>
      <c r="D5" s="52">
        <v>9</v>
      </c>
      <c r="E5" s="52">
        <v>24</v>
      </c>
      <c r="F5" s="52">
        <v>10</v>
      </c>
      <c r="G5" s="7">
        <f>SUM(B5:F5)</f>
        <v>79</v>
      </c>
      <c r="H5" s="30">
        <v>1</v>
      </c>
    </row>
    <row r="6" spans="1:8" ht="15.75" x14ac:dyDescent="0.25">
      <c r="A6" s="48" t="str">
        <f>Responses!A6</f>
        <v>PBK</v>
      </c>
      <c r="B6" s="52">
        <v>27</v>
      </c>
      <c r="C6" s="52">
        <v>13.5</v>
      </c>
      <c r="D6" s="52">
        <v>13.5</v>
      </c>
      <c r="E6" s="52">
        <v>27</v>
      </c>
      <c r="F6" s="52">
        <v>10</v>
      </c>
      <c r="G6" s="7">
        <f>SUM(B6:F6)</f>
        <v>91</v>
      </c>
      <c r="H6" s="29">
        <v>2</v>
      </c>
    </row>
    <row r="7" spans="1:8" ht="15.75" x14ac:dyDescent="0.25">
      <c r="A7" s="48" t="str">
        <f>Responses!A7</f>
        <v>Morris Architects</v>
      </c>
      <c r="B7" s="52">
        <v>18</v>
      </c>
      <c r="C7" s="52">
        <v>13.5</v>
      </c>
      <c r="D7" s="52">
        <v>9</v>
      </c>
      <c r="E7" s="52">
        <v>27</v>
      </c>
      <c r="F7" s="52">
        <v>8</v>
      </c>
      <c r="G7" s="7">
        <f>SUM(B7:F7)</f>
        <v>75.5</v>
      </c>
      <c r="H7" s="31">
        <v>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4" workbookViewId="0">
      <selection activeCell="G4" sqref="G1:G1048576"/>
    </sheetView>
  </sheetViews>
  <sheetFormatPr defaultRowHeight="12.75" x14ac:dyDescent="0.2"/>
  <cols>
    <col min="1" max="1" width="62" customWidth="1"/>
    <col min="2" max="2" width="8.28515625" style="22" customWidth="1"/>
    <col min="3" max="3" width="9.42578125" customWidth="1"/>
    <col min="4" max="4" width="8.140625" customWidth="1"/>
    <col min="5" max="5" width="6.7109375" bestFit="1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RFQ730-17022 (Shortlist) AE UH-Main Campus Science Building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Courtney Harper+Partner, L.C</v>
      </c>
      <c r="B5" s="26">
        <v>30</v>
      </c>
      <c r="C5" s="20">
        <v>15</v>
      </c>
      <c r="D5" s="20">
        <v>12</v>
      </c>
      <c r="E5" s="20">
        <v>30</v>
      </c>
      <c r="F5" s="34">
        <v>10</v>
      </c>
      <c r="G5" s="7">
        <f>SUM(B5:F5)</f>
        <v>97</v>
      </c>
      <c r="H5" s="30">
        <v>1</v>
      </c>
    </row>
    <row r="6" spans="1:8" ht="15.75" x14ac:dyDescent="0.25">
      <c r="A6" s="48" t="str">
        <f>Responses!A6</f>
        <v>PBK</v>
      </c>
      <c r="B6" s="26">
        <v>30</v>
      </c>
      <c r="C6" s="20">
        <v>13.5</v>
      </c>
      <c r="D6" s="20">
        <v>12</v>
      </c>
      <c r="E6" s="20">
        <v>30</v>
      </c>
      <c r="F6" s="34">
        <v>9</v>
      </c>
      <c r="G6" s="7">
        <f>SUM(B6:F6)</f>
        <v>94.5</v>
      </c>
      <c r="H6" s="29">
        <v>2</v>
      </c>
    </row>
    <row r="7" spans="1:8" ht="15.75" x14ac:dyDescent="0.25">
      <c r="A7" s="48" t="str">
        <f>Responses!A7</f>
        <v>Morris Architects</v>
      </c>
      <c r="B7" s="26">
        <v>24</v>
      </c>
      <c r="C7" s="20">
        <v>12</v>
      </c>
      <c r="D7" s="20">
        <v>12</v>
      </c>
      <c r="E7" s="20">
        <v>24</v>
      </c>
      <c r="F7" s="34">
        <v>7</v>
      </c>
      <c r="G7" s="7">
        <f>SUM(B7:F7)</f>
        <v>79</v>
      </c>
      <c r="H7" s="3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K22" sqref="K22"/>
    </sheetView>
  </sheetViews>
  <sheetFormatPr defaultRowHeight="12.75" x14ac:dyDescent="0.2"/>
  <cols>
    <col min="1" max="1" width="69.28515625" customWidth="1"/>
    <col min="2" max="2" width="8.28515625" style="22" bestFit="1" customWidth="1"/>
    <col min="3" max="3" width="6.5703125" customWidth="1"/>
    <col min="4" max="4" width="8.28515625" customWidth="1"/>
    <col min="5" max="5" width="7.85546875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RFQ730-17022 (Shortlist) AE UH-Main Campus Science Building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Courtney Harper+Partner, L.C</v>
      </c>
      <c r="B5" s="26">
        <v>24.6</v>
      </c>
      <c r="C5" s="20">
        <v>12</v>
      </c>
      <c r="D5" s="20">
        <v>12</v>
      </c>
      <c r="E5" s="20">
        <v>24.6</v>
      </c>
      <c r="F5" s="34">
        <v>8</v>
      </c>
      <c r="G5" s="7">
        <f>SUM(B5:F5)</f>
        <v>81.2</v>
      </c>
      <c r="H5" s="30">
        <v>1</v>
      </c>
    </row>
    <row r="6" spans="1:8" ht="15.75" x14ac:dyDescent="0.25">
      <c r="A6" s="48" t="str">
        <f>Responses!A6</f>
        <v>PBK</v>
      </c>
      <c r="B6" s="26">
        <v>25.8</v>
      </c>
      <c r="C6" s="20">
        <v>13.5</v>
      </c>
      <c r="D6" s="20">
        <v>12</v>
      </c>
      <c r="E6" s="20">
        <v>27</v>
      </c>
      <c r="F6" s="34">
        <v>9</v>
      </c>
      <c r="G6" s="7">
        <f>SUM(B6:F6)</f>
        <v>87.3</v>
      </c>
      <c r="H6" s="29">
        <v>2</v>
      </c>
    </row>
    <row r="7" spans="1:8" ht="15.75" x14ac:dyDescent="0.25">
      <c r="A7" s="48" t="str">
        <f>Responses!A7</f>
        <v>Morris Architects</v>
      </c>
      <c r="B7" s="26">
        <v>18</v>
      </c>
      <c r="C7" s="20">
        <v>10.5</v>
      </c>
      <c r="D7" s="20">
        <v>9.6</v>
      </c>
      <c r="E7" s="20">
        <v>18</v>
      </c>
      <c r="F7" s="34">
        <v>4.5999999999999996</v>
      </c>
      <c r="G7" s="7">
        <f>SUM(B7:F7)</f>
        <v>60.7</v>
      </c>
      <c r="H7" s="31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4" workbookViewId="0">
      <selection activeCell="G4" sqref="G1:G1048576"/>
    </sheetView>
  </sheetViews>
  <sheetFormatPr defaultRowHeight="12.75" x14ac:dyDescent="0.2"/>
  <cols>
    <col min="1" max="1" width="70.42578125" customWidth="1"/>
    <col min="2" max="2" width="7.7109375" style="22" customWidth="1"/>
    <col min="3" max="3" width="8.140625" customWidth="1"/>
    <col min="4" max="4" width="7.85546875" customWidth="1"/>
    <col min="5" max="5" width="9.42578125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RFQ730-17022 (Shortlist) AE UH-Main Campus Science Building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Courtney Harper+Partner, L.C</v>
      </c>
      <c r="B5" s="26">
        <v>21</v>
      </c>
      <c r="C5" s="20">
        <v>12</v>
      </c>
      <c r="D5" s="20">
        <v>12</v>
      </c>
      <c r="E5" s="20">
        <v>27</v>
      </c>
      <c r="F5" s="34">
        <v>7</v>
      </c>
      <c r="G5" s="7">
        <f>SUM(B5:F5)</f>
        <v>79</v>
      </c>
      <c r="H5" s="30">
        <v>1</v>
      </c>
    </row>
    <row r="6" spans="1:8" ht="15.75" x14ac:dyDescent="0.25">
      <c r="A6" s="48" t="str">
        <f>Responses!A6</f>
        <v>PBK</v>
      </c>
      <c r="B6" s="26">
        <v>30</v>
      </c>
      <c r="C6" s="20">
        <v>12</v>
      </c>
      <c r="D6" s="20">
        <v>12</v>
      </c>
      <c r="E6" s="20">
        <v>27</v>
      </c>
      <c r="F6" s="34">
        <v>9</v>
      </c>
      <c r="G6" s="7">
        <f>SUM(B6:F6)</f>
        <v>90</v>
      </c>
      <c r="H6" s="29">
        <v>2</v>
      </c>
    </row>
    <row r="7" spans="1:8" ht="15.75" x14ac:dyDescent="0.25">
      <c r="A7" s="48" t="str">
        <f>Responses!A7</f>
        <v>Morris Architects</v>
      </c>
      <c r="B7" s="26">
        <v>24</v>
      </c>
      <c r="C7" s="20">
        <v>13.5</v>
      </c>
      <c r="D7" s="20">
        <v>12</v>
      </c>
      <c r="E7" s="20">
        <v>27</v>
      </c>
      <c r="F7" s="34">
        <v>7</v>
      </c>
      <c r="G7" s="7">
        <f>SUM(B7:F7)</f>
        <v>83.5</v>
      </c>
      <c r="H7" s="31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15" sqref="E15"/>
    </sheetView>
  </sheetViews>
  <sheetFormatPr defaultRowHeight="12.75" x14ac:dyDescent="0.2"/>
  <cols>
    <col min="1" max="1" width="67.140625" customWidth="1"/>
    <col min="2" max="2" width="8.5703125" style="22" customWidth="1"/>
    <col min="3" max="3" width="8.85546875" customWidth="1"/>
    <col min="4" max="4" width="8" customWidth="1"/>
    <col min="5" max="5" width="9.140625" customWidth="1"/>
  </cols>
  <sheetData>
    <row r="1" spans="1:8" ht="15.75" x14ac:dyDescent="0.25">
      <c r="A1" s="74" t="s">
        <v>0</v>
      </c>
      <c r="B1" s="75"/>
      <c r="C1" s="75"/>
      <c r="D1" s="75"/>
      <c r="E1" s="75"/>
    </row>
    <row r="2" spans="1:8" ht="15" x14ac:dyDescent="0.2">
      <c r="A2" s="13"/>
      <c r="C2" s="13"/>
      <c r="D2" s="13"/>
      <c r="E2" s="17"/>
    </row>
    <row r="3" spans="1:8" ht="15.75" x14ac:dyDescent="0.25">
      <c r="A3" s="50" t="s">
        <v>0</v>
      </c>
      <c r="B3" s="50"/>
      <c r="C3" s="50"/>
      <c r="D3" s="50"/>
      <c r="E3" s="50"/>
      <c r="F3" s="50"/>
      <c r="G3" s="50"/>
      <c r="H3" s="44"/>
    </row>
    <row r="4" spans="1:8" ht="15.75" customHeight="1" x14ac:dyDescent="0.2">
      <c r="A4" s="51" t="str">
        <f>Responses!A2</f>
        <v>RFQ730-17022 (Shortlist) AE UH-Main Campus Science Building</v>
      </c>
      <c r="B4" s="51"/>
      <c r="C4" s="51"/>
      <c r="D4" s="51"/>
      <c r="E4" s="51"/>
      <c r="F4" s="51"/>
      <c r="G4" s="51"/>
      <c r="H4" s="44"/>
    </row>
    <row r="5" spans="1:8" ht="15.75" thickBot="1" x14ac:dyDescent="0.25">
      <c r="A5" s="44"/>
      <c r="B5" s="49"/>
      <c r="C5" s="44"/>
      <c r="D5" s="44"/>
      <c r="E5" s="44"/>
      <c r="F5" s="44"/>
      <c r="G5" s="16"/>
      <c r="H5" s="44"/>
    </row>
    <row r="6" spans="1:8" ht="75" thickTop="1" thickBot="1" x14ac:dyDescent="0.25">
      <c r="A6" s="45" t="s">
        <v>4</v>
      </c>
      <c r="B6" s="25" t="s">
        <v>5</v>
      </c>
      <c r="C6" s="46" t="s">
        <v>6</v>
      </c>
      <c r="D6" s="46" t="s">
        <v>7</v>
      </c>
      <c r="E6" s="46" t="s">
        <v>8</v>
      </c>
      <c r="F6" s="46" t="s">
        <v>9</v>
      </c>
      <c r="G6" s="19" t="s">
        <v>10</v>
      </c>
      <c r="H6" s="47"/>
    </row>
    <row r="7" spans="1:8" ht="16.5" thickTop="1" x14ac:dyDescent="0.2">
      <c r="A7" s="48" t="str">
        <f>Responses!A5</f>
        <v>Courtney Harper+Partner, L.C</v>
      </c>
      <c r="B7" s="26">
        <v>26.4</v>
      </c>
      <c r="C7" s="20">
        <v>12.9</v>
      </c>
      <c r="D7" s="20">
        <v>12.9</v>
      </c>
      <c r="E7" s="20">
        <v>25.8</v>
      </c>
      <c r="F7" s="34">
        <v>8.8000000000000007</v>
      </c>
      <c r="G7" s="7">
        <f>SUM(B7:F7)</f>
        <v>86.8</v>
      </c>
      <c r="H7" s="30">
        <v>1</v>
      </c>
    </row>
    <row r="8" spans="1:8" ht="15.75" x14ac:dyDescent="0.25">
      <c r="A8" s="48" t="str">
        <f>Responses!A6</f>
        <v>PBK</v>
      </c>
      <c r="B8" s="26">
        <v>26.4</v>
      </c>
      <c r="C8" s="20">
        <v>13.5</v>
      </c>
      <c r="D8" s="20">
        <v>12.9</v>
      </c>
      <c r="E8" s="20">
        <v>25.2</v>
      </c>
      <c r="F8" s="34">
        <v>8.6</v>
      </c>
      <c r="G8" s="7">
        <f>SUM(B8:F8)</f>
        <v>86.6</v>
      </c>
      <c r="H8" s="29">
        <v>2</v>
      </c>
    </row>
    <row r="9" spans="1:8" ht="15.75" x14ac:dyDescent="0.25">
      <c r="A9" s="48" t="str">
        <f>Responses!A7</f>
        <v>Morris Architects</v>
      </c>
      <c r="B9" s="26">
        <v>25.8</v>
      </c>
      <c r="C9" s="20">
        <v>13.2</v>
      </c>
      <c r="D9" s="20">
        <v>13.2</v>
      </c>
      <c r="E9" s="20">
        <v>25.8</v>
      </c>
      <c r="F9" s="34">
        <v>8.8000000000000007</v>
      </c>
      <c r="G9" s="7">
        <f>SUM(B9:F9)</f>
        <v>86.8</v>
      </c>
      <c r="H9" s="31">
        <v>3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16" sqref="F16"/>
    </sheetView>
  </sheetViews>
  <sheetFormatPr defaultRowHeight="12.75" x14ac:dyDescent="0.2"/>
  <cols>
    <col min="1" max="1" width="59.42578125" customWidth="1"/>
    <col min="2" max="2" width="7" style="22" bestFit="1" customWidth="1"/>
    <col min="3" max="3" width="9" customWidth="1"/>
    <col min="4" max="4" width="9.5703125" customWidth="1"/>
    <col min="5" max="5" width="12.28515625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RFQ730-17022 (Shortlist) AE UH-Main Campus Science Building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Courtney Harper+Partner, L.C</v>
      </c>
      <c r="B5" s="26">
        <v>25.2</v>
      </c>
      <c r="C5" s="20">
        <v>15</v>
      </c>
      <c r="D5" s="20">
        <v>12.3</v>
      </c>
      <c r="E5" s="20">
        <v>29.4</v>
      </c>
      <c r="F5" s="34">
        <v>10</v>
      </c>
      <c r="G5" s="7">
        <f>SUM(B5:F5)</f>
        <v>91.9</v>
      </c>
      <c r="H5" s="30">
        <v>1</v>
      </c>
    </row>
    <row r="6" spans="1:8" ht="15.75" x14ac:dyDescent="0.25">
      <c r="A6" s="48" t="str">
        <f>Responses!A6</f>
        <v>PBK</v>
      </c>
      <c r="B6" s="26">
        <v>30</v>
      </c>
      <c r="C6" s="20">
        <v>12.3</v>
      </c>
      <c r="D6" s="20">
        <v>15</v>
      </c>
      <c r="E6" s="20">
        <v>25.2</v>
      </c>
      <c r="F6" s="34">
        <v>10</v>
      </c>
      <c r="G6" s="7">
        <f>SUM(B6:F6)</f>
        <v>92.5</v>
      </c>
      <c r="H6" s="29">
        <v>2</v>
      </c>
    </row>
    <row r="7" spans="1:8" ht="15.75" x14ac:dyDescent="0.25">
      <c r="A7" s="48" t="str">
        <f>Responses!A7</f>
        <v>Morris Architects</v>
      </c>
      <c r="B7" s="26">
        <v>30</v>
      </c>
      <c r="C7" s="20">
        <v>9.3000000000000007</v>
      </c>
      <c r="D7" s="20">
        <v>9.3000000000000007</v>
      </c>
      <c r="E7" s="20">
        <v>30</v>
      </c>
      <c r="F7" s="34">
        <v>6.2</v>
      </c>
      <c r="G7" s="7">
        <f>SUM(B7:F7)</f>
        <v>84.8</v>
      </c>
      <c r="H7" s="31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3" sqref="E23"/>
    </sheetView>
  </sheetViews>
  <sheetFormatPr defaultRowHeight="12.75" x14ac:dyDescent="0.2"/>
  <cols>
    <col min="1" max="1" width="58" customWidth="1"/>
    <col min="2" max="2" width="9.140625" style="22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5.75" customHeight="1" x14ac:dyDescent="0.2">
      <c r="A2" s="51" t="str">
        <f>Responses!A2</f>
        <v>RFQ730-17022 (Shortlist) AE UH-Main Campus Science Building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Courtney Harper+Partner, L.C</v>
      </c>
      <c r="B5" s="26">
        <v>30</v>
      </c>
      <c r="C5" s="20">
        <v>15</v>
      </c>
      <c r="D5" s="20">
        <v>15</v>
      </c>
      <c r="E5" s="20">
        <v>27</v>
      </c>
      <c r="F5" s="34">
        <v>10</v>
      </c>
      <c r="G5" s="7">
        <f>SUM(B5:F5)</f>
        <v>97</v>
      </c>
      <c r="H5" s="30">
        <v>1</v>
      </c>
    </row>
    <row r="6" spans="1:8" ht="15.75" x14ac:dyDescent="0.25">
      <c r="A6" s="48" t="str">
        <f>Responses!A6</f>
        <v>PBK</v>
      </c>
      <c r="B6" s="26">
        <v>27</v>
      </c>
      <c r="C6" s="20">
        <v>15</v>
      </c>
      <c r="D6" s="20">
        <v>15</v>
      </c>
      <c r="E6" s="20">
        <v>24</v>
      </c>
      <c r="F6" s="34">
        <v>9</v>
      </c>
      <c r="G6" s="7">
        <f>SUM(B6:F6)</f>
        <v>90</v>
      </c>
      <c r="H6" s="29">
        <v>2</v>
      </c>
    </row>
    <row r="7" spans="1:8" ht="15.75" x14ac:dyDescent="0.25">
      <c r="A7" s="48" t="str">
        <f>Responses!A7</f>
        <v>Morris Architects</v>
      </c>
      <c r="B7" s="26">
        <v>30</v>
      </c>
      <c r="C7" s="20">
        <v>13.5</v>
      </c>
      <c r="D7" s="20">
        <v>13.5</v>
      </c>
      <c r="E7" s="20">
        <v>30</v>
      </c>
      <c r="F7" s="34">
        <v>8</v>
      </c>
      <c r="G7" s="7">
        <f>SUM(B7:F7)</f>
        <v>95</v>
      </c>
      <c r="H7" s="31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12" sqref="B12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9.140625" style="14" customWidth="1"/>
    <col min="9" max="9" width="17.5703125" bestFit="1" customWidth="1"/>
    <col min="10" max="10" width="11.42578125" customWidth="1"/>
  </cols>
  <sheetData>
    <row r="1" spans="1:11" ht="15.75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x14ac:dyDescent="0.2">
      <c r="A2" s="76" t="str">
        <f>Responses!A2</f>
        <v>RFQ730-17022 (Shortlist) AE UH-Main Campus Science Building</v>
      </c>
      <c r="B2" s="77"/>
      <c r="C2" s="77"/>
      <c r="D2" s="77"/>
      <c r="E2" s="77"/>
      <c r="F2" s="77"/>
      <c r="G2" s="77"/>
      <c r="H2" s="77"/>
      <c r="I2" s="77"/>
      <c r="J2" s="77"/>
    </row>
    <row r="3" spans="1:11" ht="15.75" thickBot="1" x14ac:dyDescent="0.25">
      <c r="A3" s="15"/>
      <c r="B3" s="15"/>
      <c r="C3" s="15"/>
      <c r="D3" s="15"/>
      <c r="E3" s="15"/>
      <c r="F3" s="15"/>
      <c r="G3" s="15"/>
      <c r="H3" s="15"/>
      <c r="I3" s="17"/>
      <c r="J3" s="17"/>
    </row>
    <row r="4" spans="1:11" ht="96.75" customHeight="1" thickBot="1" x14ac:dyDescent="0.25">
      <c r="A4" s="3" t="s">
        <v>2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9" t="s">
        <v>3</v>
      </c>
      <c r="J4" s="2" t="s">
        <v>1</v>
      </c>
    </row>
    <row r="5" spans="1:11" ht="15.75" x14ac:dyDescent="0.2">
      <c r="A5" s="48" t="str">
        <f>Responses!A5</f>
        <v>Courtney Harper+Partner, L.C</v>
      </c>
      <c r="B5" s="10">
        <f>'Evaluator 1'!G5</f>
        <v>79</v>
      </c>
      <c r="C5" s="11">
        <f>'Evaluator 2'!G5</f>
        <v>97</v>
      </c>
      <c r="D5" s="11">
        <f>'Evaluator 3'!G5</f>
        <v>81.2</v>
      </c>
      <c r="E5" s="11">
        <f>'Evaluator 4'!G5</f>
        <v>79</v>
      </c>
      <c r="F5" s="11">
        <f>'Evaluator 5'!G7</f>
        <v>86.8</v>
      </c>
      <c r="G5" s="11">
        <f>'Evaluator 6'!G5</f>
        <v>91.9</v>
      </c>
      <c r="H5" s="23">
        <f>'Evaluator 7'!G5</f>
        <v>97</v>
      </c>
      <c r="I5" s="12">
        <f t="shared" ref="I5:I7" si="0">AVERAGE(B5:H5)</f>
        <v>87.414285714285711</v>
      </c>
      <c r="J5" s="55">
        <f>RANK(I5,$I$5:$I$7,0)</f>
        <v>2</v>
      </c>
      <c r="K5" s="65"/>
    </row>
    <row r="6" spans="1:11" s="64" customFormat="1" ht="15.75" x14ac:dyDescent="0.25">
      <c r="A6" s="57" t="str">
        <f>Responses!A6</f>
        <v>PBK</v>
      </c>
      <c r="B6" s="58">
        <f>'Evaluator 1'!G6</f>
        <v>91</v>
      </c>
      <c r="C6" s="59">
        <f>'Evaluator 2'!G6</f>
        <v>94.5</v>
      </c>
      <c r="D6" s="59">
        <f>'Evaluator 3'!G6</f>
        <v>87.3</v>
      </c>
      <c r="E6" s="59">
        <f>'Evaluator 4'!G6</f>
        <v>90</v>
      </c>
      <c r="F6" s="59">
        <f>'Evaluator 5'!G8</f>
        <v>86.6</v>
      </c>
      <c r="G6" s="59">
        <f>'Evaluator 6'!G6</f>
        <v>92.5</v>
      </c>
      <c r="H6" s="60">
        <f>'Evaluator 7'!G6</f>
        <v>90</v>
      </c>
      <c r="I6" s="61">
        <f t="shared" si="0"/>
        <v>90.271428571428572</v>
      </c>
      <c r="J6" s="62">
        <f>RANK(I6,$I$5:$I$7,0)</f>
        <v>1</v>
      </c>
      <c r="K6" s="63"/>
    </row>
    <row r="7" spans="1:11" s="39" customFormat="1" ht="15.75" x14ac:dyDescent="0.25">
      <c r="A7" s="56" t="str">
        <f>Responses!A7</f>
        <v>Morris Architects</v>
      </c>
      <c r="B7" s="32">
        <f>'Evaluator 1'!G7</f>
        <v>75.5</v>
      </c>
      <c r="C7" s="53">
        <f>'Evaluator 2'!G7</f>
        <v>79</v>
      </c>
      <c r="D7" s="53">
        <f>'Evaluator 3'!G7</f>
        <v>60.7</v>
      </c>
      <c r="E7" s="53">
        <f>'Evaluator 4'!G7</f>
        <v>83.5</v>
      </c>
      <c r="F7" s="53">
        <f>'Evaluator 5'!G9</f>
        <v>86.8</v>
      </c>
      <c r="G7" s="53">
        <f>'Evaluator 6'!G7</f>
        <v>84.8</v>
      </c>
      <c r="H7" s="54">
        <f>'Evaluator 7'!G7</f>
        <v>95</v>
      </c>
      <c r="I7" s="33">
        <f t="shared" si="0"/>
        <v>80.757142857142853</v>
      </c>
      <c r="J7" s="55">
        <f>RANK(I7,$I$5:$I$7,0)</f>
        <v>3</v>
      </c>
      <c r="K7" s="29"/>
    </row>
    <row r="8" spans="1:11" s="44" customFormat="1" x14ac:dyDescent="0.2">
      <c r="A8"/>
    </row>
    <row r="9" spans="1:11" ht="15" x14ac:dyDescent="0.2">
      <c r="A9" s="44"/>
      <c r="B9" s="18" t="s">
        <v>45</v>
      </c>
      <c r="H9"/>
      <c r="I9" s="14"/>
    </row>
    <row r="10" spans="1:11" ht="15" x14ac:dyDescent="0.2">
      <c r="B10" s="15"/>
      <c r="H10"/>
      <c r="I10" s="14"/>
    </row>
    <row r="11" spans="1:11" ht="15" x14ac:dyDescent="0.2">
      <c r="B11" s="18" t="s">
        <v>46</v>
      </c>
      <c r="H11"/>
      <c r="I11" s="14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2017-07-18T14:41:11Z</dcterms:modified>
</cp:coreProperties>
</file>