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5" yWindow="45" windowWidth="22935" windowHeight="10785" tabRatio="814" firstSheet="1" activeTab="9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6 " sheetId="26" r:id="rId6"/>
    <sheet name="Evaluator 5" sheetId="24" r:id="rId7"/>
    <sheet name="Evaluator 7" sheetId="29" r:id="rId8"/>
    <sheet name="Summary" sheetId="28" r:id="rId9"/>
    <sheet name="Evaluation Matrix" sheetId="3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0" l="1"/>
  <c r="H24" i="30"/>
  <c r="H23" i="30"/>
  <c r="H22" i="30"/>
  <c r="H21" i="30"/>
  <c r="H20" i="30"/>
  <c r="H26" i="30" s="1"/>
  <c r="B6" i="30"/>
  <c r="A2" i="30"/>
  <c r="B6" i="28" l="1"/>
  <c r="B7" i="28"/>
  <c r="B8" i="28"/>
  <c r="B9" i="28"/>
  <c r="B10" i="28"/>
  <c r="B12" i="28"/>
  <c r="B13" i="28"/>
  <c r="B14" i="28"/>
  <c r="B5" i="28"/>
  <c r="C6" i="28"/>
  <c r="C7" i="28"/>
  <c r="C8" i="28"/>
  <c r="C9" i="28"/>
  <c r="C10" i="28"/>
  <c r="C12" i="28"/>
  <c r="C13" i="28"/>
  <c r="C14" i="28"/>
  <c r="C5" i="28"/>
  <c r="D6" i="28"/>
  <c r="D7" i="28"/>
  <c r="D8" i="28"/>
  <c r="D9" i="28"/>
  <c r="D10" i="28"/>
  <c r="D12" i="28"/>
  <c r="D13" i="28"/>
  <c r="D14" i="28"/>
  <c r="D5" i="28"/>
  <c r="E6" i="28"/>
  <c r="E7" i="28"/>
  <c r="E8" i="28"/>
  <c r="E9" i="28"/>
  <c r="E10" i="28"/>
  <c r="E11" i="28"/>
  <c r="E12" i="28"/>
  <c r="E13" i="28"/>
  <c r="E14" i="28"/>
  <c r="E5" i="28"/>
  <c r="F6" i="28"/>
  <c r="F7" i="28"/>
  <c r="F8" i="28"/>
  <c r="F9" i="28"/>
  <c r="F10" i="28"/>
  <c r="F12" i="28"/>
  <c r="F13" i="28"/>
  <c r="F14" i="28"/>
  <c r="F5" i="28"/>
  <c r="H6" i="28"/>
  <c r="H7" i="28"/>
  <c r="H8" i="28"/>
  <c r="H9" i="28"/>
  <c r="H10" i="28"/>
  <c r="H12" i="28"/>
  <c r="H13" i="28"/>
  <c r="H14" i="28"/>
  <c r="H5" i="28"/>
  <c r="A6" i="28"/>
  <c r="A7" i="28"/>
  <c r="A8" i="28"/>
  <c r="A9" i="28"/>
  <c r="A10" i="28"/>
  <c r="A11" i="28"/>
  <c r="A12" i="28"/>
  <c r="A13" i="28"/>
  <c r="A14" i="28"/>
  <c r="A5" i="28"/>
  <c r="A6" i="29"/>
  <c r="A7" i="29"/>
  <c r="A8" i="29"/>
  <c r="A9" i="29"/>
  <c r="A10" i="29"/>
  <c r="A11" i="29"/>
  <c r="A12" i="29"/>
  <c r="A13" i="29"/>
  <c r="A14" i="29"/>
  <c r="A5" i="29"/>
  <c r="A6" i="26"/>
  <c r="A7" i="26"/>
  <c r="A8" i="26"/>
  <c r="A9" i="26"/>
  <c r="A10" i="26"/>
  <c r="A11" i="26"/>
  <c r="A12" i="26"/>
  <c r="A13" i="26"/>
  <c r="A14" i="26"/>
  <c r="A5" i="26"/>
  <c r="A8" i="24"/>
  <c r="A9" i="24"/>
  <c r="A10" i="24"/>
  <c r="A11" i="24"/>
  <c r="A12" i="24"/>
  <c r="A13" i="24"/>
  <c r="A14" i="24"/>
  <c r="A15" i="24"/>
  <c r="A16" i="24"/>
  <c r="A7" i="24"/>
  <c r="A6" i="23"/>
  <c r="A7" i="23"/>
  <c r="A8" i="23"/>
  <c r="A9" i="23"/>
  <c r="A10" i="23"/>
  <c r="A11" i="23"/>
  <c r="A12" i="23"/>
  <c r="A13" i="23"/>
  <c r="A14" i="23"/>
  <c r="A5" i="23"/>
  <c r="A6" i="22"/>
  <c r="A7" i="22"/>
  <c r="A8" i="22"/>
  <c r="A9" i="22"/>
  <c r="A10" i="22"/>
  <c r="A11" i="22"/>
  <c r="A12" i="22"/>
  <c r="A13" i="22"/>
  <c r="A14" i="22"/>
  <c r="A5" i="22"/>
  <c r="A6" i="21"/>
  <c r="A7" i="21"/>
  <c r="A8" i="21"/>
  <c r="A9" i="21"/>
  <c r="A10" i="21"/>
  <c r="A11" i="21"/>
  <c r="A12" i="21"/>
  <c r="A13" i="21"/>
  <c r="A14" i="21"/>
  <c r="A5" i="21"/>
  <c r="A6" i="20"/>
  <c r="A7" i="20"/>
  <c r="A8" i="20"/>
  <c r="A9" i="20"/>
  <c r="A10" i="20"/>
  <c r="A11" i="20"/>
  <c r="A12" i="20"/>
  <c r="A13" i="20"/>
  <c r="A14" i="20"/>
  <c r="A5" i="20"/>
  <c r="H10" i="29" l="1"/>
  <c r="H10" i="26"/>
  <c r="G10" i="28" s="1"/>
  <c r="H12" i="24"/>
  <c r="H10" i="23"/>
  <c r="A2" i="29" l="1"/>
  <c r="A2" i="26"/>
  <c r="A4" i="24"/>
  <c r="A2" i="23"/>
  <c r="A2" i="22"/>
  <c r="A2" i="21"/>
  <c r="A2" i="20"/>
  <c r="H14" i="29" l="1"/>
  <c r="H13" i="29"/>
  <c r="H12" i="29"/>
  <c r="H11" i="29"/>
  <c r="H9" i="29"/>
  <c r="H8" i="29"/>
  <c r="H7" i="29"/>
  <c r="H6" i="29"/>
  <c r="H5" i="29"/>
  <c r="H14" i="26"/>
  <c r="G14" i="28" s="1"/>
  <c r="I14" i="28" s="1"/>
  <c r="H13" i="26"/>
  <c r="G13" i="28" s="1"/>
  <c r="H12" i="26"/>
  <c r="G12" i="28" s="1"/>
  <c r="H11" i="26"/>
  <c r="G11" i="28" s="1"/>
  <c r="H9" i="26"/>
  <c r="G9" i="28" s="1"/>
  <c r="H8" i="26"/>
  <c r="G8" i="28" s="1"/>
  <c r="H7" i="26"/>
  <c r="G7" i="28" s="1"/>
  <c r="H6" i="26"/>
  <c r="G6" i="28" s="1"/>
  <c r="H5" i="26"/>
  <c r="G5" i="28" s="1"/>
  <c r="H16" i="24"/>
  <c r="H15" i="24"/>
  <c r="H14" i="24"/>
  <c r="H13" i="24"/>
  <c r="H11" i="24"/>
  <c r="H10" i="24"/>
  <c r="H9" i="24"/>
  <c r="H8" i="24"/>
  <c r="H7" i="24"/>
  <c r="H14" i="23"/>
  <c r="H13" i="23"/>
  <c r="H12" i="23"/>
  <c r="H11" i="23"/>
  <c r="H9" i="23"/>
  <c r="H8" i="23"/>
  <c r="H7" i="23"/>
  <c r="H6" i="23"/>
  <c r="H5" i="23"/>
  <c r="H14" i="22"/>
  <c r="H13" i="22"/>
  <c r="H12" i="22"/>
  <c r="H11" i="22"/>
  <c r="H10" i="22"/>
  <c r="H9" i="22"/>
  <c r="H8" i="22"/>
  <c r="H7" i="22"/>
  <c r="H6" i="22"/>
  <c r="H5" i="22"/>
  <c r="H14" i="21"/>
  <c r="H13" i="21"/>
  <c r="H12" i="21"/>
  <c r="H11" i="21"/>
  <c r="H10" i="21"/>
  <c r="H9" i="21"/>
  <c r="H8" i="21"/>
  <c r="H7" i="21"/>
  <c r="H6" i="21"/>
  <c r="H5" i="21"/>
  <c r="H6" i="20"/>
  <c r="H7" i="20"/>
  <c r="H8" i="20"/>
  <c r="H9" i="20"/>
  <c r="H10" i="20"/>
  <c r="H11" i="20"/>
  <c r="H12" i="20"/>
  <c r="H13" i="20"/>
  <c r="H14" i="20"/>
  <c r="H5" i="20"/>
  <c r="A2" i="28"/>
  <c r="I5" i="28" l="1"/>
  <c r="I13" i="28"/>
  <c r="I12" i="28"/>
  <c r="I10" i="28"/>
  <c r="I7" i="28"/>
  <c r="I11" i="28"/>
  <c r="I8" i="28"/>
  <c r="I9" i="28"/>
  <c r="I6" i="28"/>
  <c r="J14" i="28" l="1"/>
  <c r="J8" i="28"/>
  <c r="J6" i="28"/>
  <c r="J11" i="28"/>
  <c r="J7" i="28"/>
  <c r="J10" i="28"/>
  <c r="J12" i="28"/>
  <c r="J9" i="28"/>
  <c r="J13" i="28"/>
  <c r="J5" i="28"/>
</calcChain>
</file>

<file path=xl/sharedStrings.xml><?xml version="1.0" encoding="utf-8"?>
<sst xmlns="http://schemas.openxmlformats.org/spreadsheetml/2006/main" count="115" uniqueCount="58">
  <si>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</si>
  <si>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</si>
  <si>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</si>
  <si>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</si>
  <si>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</si>
  <si>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</si>
  <si>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</si>
  <si>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</si>
  <si>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</si>
  <si>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</si>
  <si>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</si>
  <si>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</si>
  <si>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Shepley Bulfinch</t>
  </si>
  <si>
    <t>STOA Architects</t>
  </si>
  <si>
    <t>Turner Duran Architects</t>
  </si>
  <si>
    <t>RFQ730-17034 A&amp;E ERP Bldg #11 Renovation for Petroleum Engineering</t>
  </si>
  <si>
    <t>PBK</t>
  </si>
  <si>
    <t>Courtney Harper Partners, LC</t>
  </si>
  <si>
    <t>Energy Architecture</t>
  </si>
  <si>
    <t>ERO-Archictects</t>
  </si>
  <si>
    <t>HarrisonKornberg</t>
  </si>
  <si>
    <t>KCI Technologies</t>
  </si>
  <si>
    <t>Page Southerland Page</t>
  </si>
  <si>
    <t xml:space="preserve">**Due to PBK being paid for the feasibility study they were disqualified and therefore there qualification will not be permitted to move forward.  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</si>
  <si>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</si>
  <si>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</si>
  <si>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</si>
  <si>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</si>
  <si>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</si>
  <si>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</si>
  <si>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</si>
  <si>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SHORTLISTED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</si>
  <si>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</si>
  <si>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</si>
  <si>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</si>
  <si>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</si>
  <si>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</si>
  <si>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</si>
  <si>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</si>
  <si>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</si>
  <si>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</si>
  <si>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</si>
  <si>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</si>
  <si>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</si>
  <si>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</si>
  <si>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</si>
  <si>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</si>
  <si>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Project Team and Individual Team Member Experience and Capabilities</t>
  </si>
  <si>
    <t xml:space="preserve">2. Quality of Design </t>
  </si>
  <si>
    <t>3. Methodology and Best Practices</t>
  </si>
  <si>
    <t>4. Financial Stability</t>
  </si>
  <si>
    <t>5. Quality and Responsiveness of Qualifications</t>
  </si>
  <si>
    <t>6. Respondent’s Past UHS Project Experience</t>
  </si>
  <si>
    <t>*Total =</t>
  </si>
  <si>
    <t>*Note:  Total should be equal to 100 if received 5-point per criterion.</t>
  </si>
  <si>
    <t>Special Instructions for Evaluators:</t>
  </si>
  <si>
    <t>Prepared by: Senior Buyer 2/17/2017</t>
  </si>
  <si>
    <t>Checked by:  Buyer 3 2/17/2017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</si>
</sst>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7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trike/>
      <sz val="12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10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2" fontId="2" fillId="0" borderId="21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2" fontId="2" fillId="0" borderId="24" xfId="0" applyNumberFormat="1" applyFont="1" applyBorder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2" fontId="2" fillId="0" borderId="23" xfId="0" applyNumberFormat="1" applyFont="1" applyFill="1" applyBorder="1"/>
    <xf numFmtId="0" fontId="2" fillId="0" borderId="26" xfId="0" applyFont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0" borderId="5" xfId="0" applyFont="1" applyFill="1" applyBorder="1"/>
    <xf numFmtId="0" fontId="2" fillId="0" borderId="26" xfId="0" applyFont="1" applyFill="1" applyBorder="1"/>
    <xf numFmtId="2" fontId="2" fillId="0" borderId="6" xfId="0" applyNumberFormat="1" applyFont="1" applyFill="1" applyBorder="1"/>
    <xf numFmtId="2" fontId="2" fillId="0" borderId="24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2" fontId="31" fillId="0" borderId="21" xfId="0" applyNumberFormat="1" applyFont="1" applyBorder="1"/>
    <xf numFmtId="2" fontId="31" fillId="0" borderId="22" xfId="0" applyNumberFormat="1" applyFont="1" applyBorder="1"/>
    <xf numFmtId="2" fontId="31" fillId="0" borderId="24" xfId="0" applyNumberFormat="1" applyFont="1" applyFill="1" applyBorder="1"/>
    <xf numFmtId="2" fontId="31" fillId="0" borderId="23" xfId="0" applyNumberFormat="1" applyFont="1" applyFill="1" applyBorder="1"/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4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5" xfId="0" applyFont="1" applyFill="1" applyBorder="1" applyAlignment="1">
      <alignment horizontal="center"/>
    </xf>
    <xf numFmtId="0" fontId="0" fillId="30" borderId="0" xfId="0" applyFill="1"/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" fillId="31" borderId="42" xfId="0" applyFont="1" applyFill="1" applyBorder="1" applyAlignment="1">
      <alignment horizontal="right"/>
    </xf>
    <xf numFmtId="0" fontId="3" fillId="31" borderId="4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2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3" fillId="0" borderId="31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3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" fillId="4" borderId="37" xfId="0" applyFont="1" applyFill="1" applyBorder="1" applyAlignment="1">
      <alignment horizontal="center"/>
    </xf>
    <xf numFmtId="0" fontId="33" fillId="0" borderId="31" xfId="0" applyFont="1" applyBorder="1" applyAlignment="1">
      <alignment vertical="center" wrapText="1"/>
    </xf>
    <xf numFmtId="0" fontId="33" fillId="0" borderId="32" xfId="0" applyFont="1" applyBorder="1" applyAlignment="1">
      <alignment vertical="center" wrapText="1"/>
    </xf>
    <xf numFmtId="0" fontId="33" fillId="0" borderId="40" xfId="0" applyFont="1" applyBorder="1" applyAlignment="1">
      <alignment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34%20A&amp;E%20ERP%20Bldg%20%2311%20Renovation%20for%20Petroleum%20Engineering%20-%20AWARDED/Evaluator%20Matrix%20RFQ730-17034%20AE%20ERP%20Bldg%2011%20Renovation%20for%20Petroleum%20-%20Unl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Summary"/>
    </sheetNames>
    <sheetDataSet>
      <sheetData sheetId="0">
        <row r="6">
          <cell r="A6" t="str">
            <v>RFQ730-17034 A&amp;E ERP Bldg #11 Renovation for Petroleum Engineering</v>
          </cell>
        </row>
      </sheetData>
      <sheetData sheetId="1">
        <row r="4">
          <cell r="A4" t="str">
            <v>Courtney Harper Partners, LC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9" sqref="A19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15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56" t="s">
        <v>17</v>
      </c>
      <c r="B5" s="28">
        <v>1</v>
      </c>
      <c r="C5" s="21"/>
      <c r="D5" s="5"/>
      <c r="E5" s="5"/>
    </row>
    <row r="6" spans="1:5" ht="15" x14ac:dyDescent="0.2">
      <c r="A6" s="56" t="s">
        <v>18</v>
      </c>
      <c r="B6" s="27">
        <v>2</v>
      </c>
    </row>
    <row r="7" spans="1:5" ht="15" x14ac:dyDescent="0.2">
      <c r="A7" s="56" t="s">
        <v>19</v>
      </c>
      <c r="B7" s="28">
        <v>3</v>
      </c>
    </row>
    <row r="8" spans="1:5" ht="15" x14ac:dyDescent="0.2">
      <c r="A8" s="56" t="s">
        <v>20</v>
      </c>
      <c r="B8" s="27">
        <v>4</v>
      </c>
    </row>
    <row r="9" spans="1:5" ht="15" x14ac:dyDescent="0.2">
      <c r="A9" s="56" t="s">
        <v>21</v>
      </c>
      <c r="B9" s="28">
        <v>5</v>
      </c>
    </row>
    <row r="10" spans="1:5" ht="15" x14ac:dyDescent="0.2">
      <c r="A10" s="56" t="s">
        <v>22</v>
      </c>
      <c r="B10" s="27">
        <v>6</v>
      </c>
    </row>
    <row r="11" spans="1:5" ht="15" x14ac:dyDescent="0.2">
      <c r="A11" s="56" t="s">
        <v>16</v>
      </c>
      <c r="B11" s="28">
        <v>7</v>
      </c>
    </row>
    <row r="12" spans="1:5" ht="15" x14ac:dyDescent="0.2">
      <c r="A12" s="56" t="s">
        <v>12</v>
      </c>
      <c r="B12" s="27">
        <v>8</v>
      </c>
    </row>
    <row r="13" spans="1:5" ht="15" x14ac:dyDescent="0.2">
      <c r="A13" s="56" t="s">
        <v>13</v>
      </c>
      <c r="B13" s="28">
        <v>9</v>
      </c>
    </row>
    <row r="14" spans="1:5" ht="15" x14ac:dyDescent="0.2">
      <c r="A14" s="56" t="s">
        <v>14</v>
      </c>
      <c r="B14" s="27">
        <v>10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6" workbookViewId="0">
      <selection activeCell="B4" sqref="B4:E4"/>
    </sheetView>
  </sheetViews>
  <sheetFormatPr defaultRowHeight="12.75" x14ac:dyDescent="0.2"/>
  <cols>
    <col min="1" max="1" width="30.85546875" style="43" customWidth="1"/>
    <col min="2" max="4" width="9.140625" style="43"/>
    <col min="5" max="5" width="30.28515625" style="43" customWidth="1"/>
    <col min="6" max="16384" width="9.140625" style="43"/>
  </cols>
  <sheetData>
    <row r="1" spans="1:16" ht="15.75" x14ac:dyDescent="0.25">
      <c r="A1" s="78" t="s">
        <v>32</v>
      </c>
      <c r="B1" s="78"/>
      <c r="C1" s="78"/>
      <c r="D1" s="78"/>
      <c r="E1" s="78"/>
      <c r="F1" s="78"/>
      <c r="G1" s="78"/>
      <c r="H1" s="78"/>
      <c r="I1" s="15"/>
      <c r="J1" s="15"/>
      <c r="K1" s="15"/>
      <c r="L1" s="15"/>
      <c r="M1" s="15"/>
      <c r="N1" s="15"/>
      <c r="O1" s="15"/>
      <c r="P1" s="15"/>
    </row>
    <row r="2" spans="1:16" ht="15.75" x14ac:dyDescent="0.25">
      <c r="A2" s="87" t="str">
        <f>[1]Cover!$A$6</f>
        <v>RFQ730-17034 A&amp;E ERP Bldg #11 Renovation for Petroleum Engineering</v>
      </c>
      <c r="B2" s="78"/>
      <c r="C2" s="78"/>
      <c r="D2" s="78"/>
      <c r="E2" s="78"/>
      <c r="F2" s="78"/>
      <c r="G2" s="78"/>
      <c r="H2" s="78"/>
      <c r="I2" s="15"/>
      <c r="J2" s="15"/>
      <c r="K2" s="15"/>
      <c r="L2" s="15"/>
      <c r="M2" s="15"/>
      <c r="N2" s="15"/>
      <c r="O2" s="15"/>
      <c r="P2" s="15"/>
    </row>
    <row r="3" spans="1:16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6.5" thickBot="1" x14ac:dyDescent="0.3">
      <c r="A4" s="15" t="s">
        <v>33</v>
      </c>
      <c r="B4" s="88"/>
      <c r="C4" s="88"/>
      <c r="D4" s="88"/>
      <c r="E4" s="88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thickBot="1" x14ac:dyDescent="0.25">
      <c r="A6" s="15" t="s">
        <v>34</v>
      </c>
      <c r="B6" s="89">
        <f>[1]Cover!$E$13</f>
        <v>0</v>
      </c>
      <c r="C6" s="89"/>
      <c r="D6" s="89"/>
      <c r="E6" s="8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15" customHeight="1" x14ac:dyDescent="0.2">
      <c r="A8" s="90" t="s">
        <v>35</v>
      </c>
      <c r="B8" s="90"/>
      <c r="C8" s="90"/>
      <c r="D8" s="90"/>
      <c r="E8" s="90"/>
      <c r="F8" s="90"/>
      <c r="G8" s="90"/>
      <c r="H8" s="90"/>
      <c r="I8" s="15"/>
      <c r="J8" s="15"/>
      <c r="K8" s="15"/>
      <c r="L8" s="15"/>
      <c r="M8" s="15"/>
      <c r="N8" s="15"/>
      <c r="O8" s="15"/>
      <c r="P8" s="15"/>
    </row>
    <row r="9" spans="1:16" ht="15" x14ac:dyDescent="0.2">
      <c r="A9" s="90"/>
      <c r="B9" s="90"/>
      <c r="C9" s="90"/>
      <c r="D9" s="90"/>
      <c r="E9" s="90"/>
      <c r="F9" s="90"/>
      <c r="G9" s="90"/>
      <c r="H9" s="90"/>
      <c r="I9" s="15"/>
      <c r="J9" s="15"/>
      <c r="K9" s="15"/>
      <c r="L9" s="15"/>
      <c r="M9" s="15"/>
      <c r="N9" s="15"/>
      <c r="O9" s="15"/>
      <c r="P9" s="15"/>
    </row>
    <row r="10" spans="1:16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6.5" thickTop="1" x14ac:dyDescent="0.25">
      <c r="A11" s="91" t="s">
        <v>36</v>
      </c>
      <c r="B11" s="92"/>
      <c r="C11" s="92"/>
      <c r="D11" s="92"/>
      <c r="E11" s="9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" customHeight="1" x14ac:dyDescent="0.2">
      <c r="A12" s="94" t="s">
        <v>37</v>
      </c>
      <c r="B12" s="95"/>
      <c r="C12" s="95"/>
      <c r="D12" s="95"/>
      <c r="E12" s="96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" x14ac:dyDescent="0.2">
      <c r="A13" s="97" t="s">
        <v>38</v>
      </c>
      <c r="B13" s="98"/>
      <c r="C13" s="98"/>
      <c r="D13" s="98"/>
      <c r="E13" s="9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" x14ac:dyDescent="0.2">
      <c r="A14" s="97" t="s">
        <v>39</v>
      </c>
      <c r="B14" s="98"/>
      <c r="C14" s="98"/>
      <c r="D14" s="98"/>
      <c r="E14" s="9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" x14ac:dyDescent="0.2">
      <c r="A15" s="97" t="s">
        <v>40</v>
      </c>
      <c r="B15" s="98"/>
      <c r="C15" s="98"/>
      <c r="D15" s="98"/>
      <c r="E15" s="9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5" x14ac:dyDescent="0.2">
      <c r="A16" s="97" t="s">
        <v>41</v>
      </c>
      <c r="B16" s="98"/>
      <c r="C16" s="98"/>
      <c r="D16" s="98"/>
      <c r="E16" s="9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75" thickBot="1" x14ac:dyDescent="0.25">
      <c r="A17" s="84" t="s">
        <v>42</v>
      </c>
      <c r="B17" s="85"/>
      <c r="C17" s="85"/>
      <c r="D17" s="85"/>
      <c r="E17" s="86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6.5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6.5" thickTop="1" x14ac:dyDescent="0.25">
      <c r="A19" s="91" t="s">
        <v>43</v>
      </c>
      <c r="B19" s="92"/>
      <c r="C19" s="92"/>
      <c r="D19" s="92"/>
      <c r="E19" s="105"/>
      <c r="F19" s="70" t="s">
        <v>44</v>
      </c>
      <c r="G19" s="70" t="s">
        <v>45</v>
      </c>
      <c r="H19" s="71" t="s">
        <v>46</v>
      </c>
      <c r="I19" s="15"/>
      <c r="J19" s="15"/>
      <c r="K19" s="15"/>
      <c r="L19" s="15"/>
      <c r="M19" s="15"/>
      <c r="N19" s="15"/>
      <c r="O19" s="15"/>
      <c r="P19" s="15"/>
    </row>
    <row r="20" spans="1:16" ht="15" x14ac:dyDescent="0.2">
      <c r="A20" s="106" t="s">
        <v>47</v>
      </c>
      <c r="B20" s="107"/>
      <c r="C20" s="107"/>
      <c r="D20" s="107"/>
      <c r="E20" s="108"/>
      <c r="F20" s="72"/>
      <c r="G20" s="72">
        <v>7</v>
      </c>
      <c r="H20" s="73">
        <f t="shared" ref="H20:H25" si="0">F20*G20</f>
        <v>0</v>
      </c>
      <c r="I20" s="74"/>
      <c r="J20" s="75"/>
      <c r="K20" s="75"/>
      <c r="L20" s="75"/>
      <c r="M20" s="75"/>
      <c r="N20" s="75"/>
      <c r="O20" s="75"/>
      <c r="P20" s="74"/>
    </row>
    <row r="21" spans="1:16" ht="15" x14ac:dyDescent="0.2">
      <c r="A21" s="106" t="s">
        <v>48</v>
      </c>
      <c r="B21" s="107"/>
      <c r="C21" s="107"/>
      <c r="D21" s="107"/>
      <c r="E21" s="108"/>
      <c r="F21" s="72"/>
      <c r="G21" s="72">
        <v>6</v>
      </c>
      <c r="H21" s="73">
        <f t="shared" si="0"/>
        <v>0</v>
      </c>
      <c r="I21" s="74"/>
      <c r="J21" s="74"/>
      <c r="K21" s="74"/>
      <c r="L21" s="74"/>
      <c r="M21" s="74"/>
      <c r="N21" s="74"/>
      <c r="O21" s="74"/>
      <c r="P21" s="74"/>
    </row>
    <row r="22" spans="1:16" ht="15" x14ac:dyDescent="0.2">
      <c r="A22" s="106" t="s">
        <v>49</v>
      </c>
      <c r="B22" s="107"/>
      <c r="C22" s="107"/>
      <c r="D22" s="107"/>
      <c r="E22" s="108"/>
      <c r="F22" s="72"/>
      <c r="G22" s="72">
        <v>3</v>
      </c>
      <c r="H22" s="73">
        <f t="shared" si="0"/>
        <v>0</v>
      </c>
      <c r="I22" s="74"/>
      <c r="J22" s="74"/>
      <c r="K22" s="74"/>
      <c r="L22" s="74"/>
      <c r="M22" s="74"/>
      <c r="N22" s="74"/>
      <c r="O22" s="74"/>
      <c r="P22" s="74"/>
    </row>
    <row r="23" spans="1:16" ht="15" x14ac:dyDescent="0.2">
      <c r="A23" s="106" t="s">
        <v>50</v>
      </c>
      <c r="B23" s="107"/>
      <c r="C23" s="107"/>
      <c r="D23" s="107"/>
      <c r="E23" s="108"/>
      <c r="F23" s="72"/>
      <c r="G23" s="72">
        <v>2</v>
      </c>
      <c r="H23" s="73">
        <f t="shared" si="0"/>
        <v>0</v>
      </c>
      <c r="I23" s="74"/>
      <c r="J23" s="74"/>
      <c r="K23" s="74"/>
      <c r="L23" s="74"/>
      <c r="M23" s="74"/>
      <c r="N23" s="74"/>
      <c r="O23" s="74"/>
      <c r="P23" s="74"/>
    </row>
    <row r="24" spans="1:16" ht="15" x14ac:dyDescent="0.2">
      <c r="A24" s="100" t="s">
        <v>51</v>
      </c>
      <c r="B24" s="101"/>
      <c r="C24" s="101"/>
      <c r="D24" s="101"/>
      <c r="E24" s="102"/>
      <c r="F24" s="72"/>
      <c r="G24" s="72">
        <v>1</v>
      </c>
      <c r="H24" s="73">
        <f t="shared" si="0"/>
        <v>0</v>
      </c>
      <c r="I24" s="74"/>
      <c r="J24" s="74"/>
      <c r="K24" s="74"/>
      <c r="L24" s="74"/>
      <c r="M24" s="74"/>
      <c r="N24" s="74"/>
      <c r="O24" s="74"/>
      <c r="P24" s="74"/>
    </row>
    <row r="25" spans="1:16" ht="15" x14ac:dyDescent="0.2">
      <c r="A25" s="100" t="s">
        <v>52</v>
      </c>
      <c r="B25" s="101"/>
      <c r="C25" s="101"/>
      <c r="D25" s="101"/>
      <c r="E25" s="102"/>
      <c r="F25" s="72"/>
      <c r="G25" s="72">
        <v>1</v>
      </c>
      <c r="H25" s="73">
        <f t="shared" si="0"/>
        <v>0</v>
      </c>
      <c r="I25" s="74"/>
      <c r="J25" s="74"/>
      <c r="K25" s="74"/>
      <c r="L25" s="74"/>
      <c r="M25" s="74"/>
      <c r="N25" s="74"/>
      <c r="O25" s="74"/>
      <c r="P25" s="74"/>
    </row>
    <row r="26" spans="1:16" ht="16.5" thickBot="1" x14ac:dyDescent="0.3">
      <c r="A26" s="15"/>
      <c r="B26" s="15"/>
      <c r="C26" s="15"/>
      <c r="D26" s="15"/>
      <c r="E26" s="15"/>
      <c r="F26" s="15"/>
      <c r="G26" s="76" t="s">
        <v>53</v>
      </c>
      <c r="H26" s="77">
        <f>SUM(H20:H25)</f>
        <v>0</v>
      </c>
      <c r="I26" s="15"/>
      <c r="J26" s="15"/>
      <c r="K26" s="15"/>
      <c r="L26" s="15"/>
      <c r="M26" s="15"/>
      <c r="N26" s="15"/>
      <c r="O26" s="15"/>
      <c r="P26" s="15"/>
    </row>
    <row r="27" spans="1:16" ht="15" x14ac:dyDescent="0.2">
      <c r="A27" s="103" t="s">
        <v>54</v>
      </c>
      <c r="B27" s="103"/>
      <c r="C27" s="103"/>
      <c r="D27" s="103"/>
      <c r="E27" s="103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5" x14ac:dyDescent="0.2">
      <c r="A29" s="104" t="s">
        <v>55</v>
      </c>
      <c r="B29" s="104"/>
      <c r="C29" s="10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protectedRanges>
    <protectedRange sqref="F20:F25" name="Points_1_1"/>
    <protectedRange sqref="B6:E6" name="Name_1_2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30" sqref="A30"/>
    </sheetView>
  </sheetViews>
  <sheetFormatPr defaultRowHeight="12.75" x14ac:dyDescent="0.2"/>
  <cols>
    <col min="1" max="1" width="53.7109375" customWidth="1"/>
    <col min="2" max="2" width="8" style="24" customWidth="1"/>
    <col min="3" max="3" width="9.140625" customWidth="1"/>
    <col min="4" max="4" width="8.7109375" customWidth="1"/>
    <col min="5" max="5" width="8.28515625" style="14" customWidth="1"/>
    <col min="6" max="7" width="7.28515625" style="34" customWidth="1"/>
    <col min="8" max="8" width="12.42578125" customWidth="1"/>
  </cols>
  <sheetData>
    <row r="1" spans="1:9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34"/>
    </row>
    <row r="2" spans="1:9" ht="12.75" customHeight="1" x14ac:dyDescent="0.2">
      <c r="A2" s="42" t="str">
        <f>Responses!A2</f>
        <v>RFQ730-17034 A&amp;E ERP Bldg #11 Renovation for Petroleum Engineering</v>
      </c>
      <c r="B2" s="42"/>
      <c r="C2" s="42"/>
      <c r="D2" s="42"/>
      <c r="E2" s="42"/>
      <c r="F2" s="42"/>
      <c r="G2" s="42"/>
      <c r="H2" s="42"/>
      <c r="I2" s="34"/>
    </row>
    <row r="3" spans="1:9" ht="15.75" thickBot="1" x14ac:dyDescent="0.25">
      <c r="A3" s="34"/>
      <c r="B3" s="40"/>
      <c r="C3" s="34"/>
      <c r="D3" s="34"/>
      <c r="E3" s="34"/>
      <c r="H3" s="16"/>
      <c r="I3" s="34"/>
    </row>
    <row r="4" spans="1:9" ht="75" thickTop="1" thickBot="1" x14ac:dyDescent="0.25">
      <c r="A4" s="35" t="s">
        <v>4</v>
      </c>
      <c r="B4" s="25" t="s">
        <v>5</v>
      </c>
      <c r="C4" s="36" t="s">
        <v>6</v>
      </c>
      <c r="D4" s="36" t="s">
        <v>7</v>
      </c>
      <c r="E4" s="36" t="s">
        <v>8</v>
      </c>
      <c r="F4" s="36" t="s">
        <v>9</v>
      </c>
      <c r="G4" s="36" t="s">
        <v>10</v>
      </c>
      <c r="H4" s="19" t="s">
        <v>11</v>
      </c>
      <c r="I4" s="37"/>
    </row>
    <row r="5" spans="1:9" ht="16.5" thickTop="1" x14ac:dyDescent="0.2">
      <c r="A5" s="39" t="str">
        <f>Responses!A5</f>
        <v>Courtney Harper Partners, LC</v>
      </c>
      <c r="B5" s="51">
        <v>28</v>
      </c>
      <c r="C5" s="51">
        <v>15</v>
      </c>
      <c r="D5" s="51">
        <v>9</v>
      </c>
      <c r="E5" s="51">
        <v>6</v>
      </c>
      <c r="F5" s="51">
        <v>2.5</v>
      </c>
      <c r="G5" s="52">
        <v>2.5</v>
      </c>
      <c r="H5" s="7">
        <f>SUM(B5:G5)</f>
        <v>63</v>
      </c>
      <c r="I5" s="30">
        <v>1</v>
      </c>
    </row>
    <row r="6" spans="1:9" ht="15.75" x14ac:dyDescent="0.25">
      <c r="A6" s="56" t="str">
        <f>Responses!A6</f>
        <v>Energy Architecture</v>
      </c>
      <c r="B6" s="51">
        <v>31.5</v>
      </c>
      <c r="C6" s="51">
        <v>21</v>
      </c>
      <c r="D6" s="51">
        <v>9</v>
      </c>
      <c r="E6" s="51">
        <v>8</v>
      </c>
      <c r="F6" s="51">
        <v>3</v>
      </c>
      <c r="G6" s="52">
        <v>3</v>
      </c>
      <c r="H6" s="7">
        <f t="shared" ref="H6:H14" si="0">SUM(B6:G6)</f>
        <v>75.5</v>
      </c>
      <c r="I6" s="29">
        <v>2</v>
      </c>
    </row>
    <row r="7" spans="1:9" ht="15.75" x14ac:dyDescent="0.25">
      <c r="A7" s="56" t="str">
        <f>Responses!A7</f>
        <v>ERO-Archictects</v>
      </c>
      <c r="B7" s="51">
        <v>14</v>
      </c>
      <c r="C7" s="51">
        <v>9</v>
      </c>
      <c r="D7" s="51">
        <v>7.5</v>
      </c>
      <c r="E7" s="51">
        <v>6</v>
      </c>
      <c r="F7" s="51">
        <v>2</v>
      </c>
      <c r="G7" s="52">
        <v>3</v>
      </c>
      <c r="H7" s="7">
        <f t="shared" si="0"/>
        <v>41.5</v>
      </c>
      <c r="I7" s="31">
        <v>3</v>
      </c>
    </row>
    <row r="8" spans="1:9" ht="15.75" x14ac:dyDescent="0.25">
      <c r="A8" s="56" t="str">
        <f>Responses!A8</f>
        <v>HarrisonKornberg</v>
      </c>
      <c r="B8" s="51">
        <v>28</v>
      </c>
      <c r="C8" s="51">
        <v>21</v>
      </c>
      <c r="D8" s="51">
        <v>10.5</v>
      </c>
      <c r="E8" s="51">
        <v>8</v>
      </c>
      <c r="F8" s="51">
        <v>4</v>
      </c>
      <c r="G8" s="52">
        <v>3</v>
      </c>
      <c r="H8" s="7">
        <f t="shared" si="0"/>
        <v>74.5</v>
      </c>
      <c r="I8" s="29">
        <v>4</v>
      </c>
    </row>
    <row r="9" spans="1:9" s="38" customFormat="1" ht="15.75" x14ac:dyDescent="0.25">
      <c r="A9" s="56" t="str">
        <f>Responses!A9</f>
        <v>KCI Technologies</v>
      </c>
      <c r="B9" s="51">
        <v>21</v>
      </c>
      <c r="C9" s="51">
        <v>18</v>
      </c>
      <c r="D9" s="51">
        <v>9</v>
      </c>
      <c r="E9" s="51">
        <v>5</v>
      </c>
      <c r="F9" s="51">
        <v>3</v>
      </c>
      <c r="G9" s="52">
        <v>3</v>
      </c>
      <c r="H9" s="53">
        <f t="shared" si="0"/>
        <v>59</v>
      </c>
      <c r="I9" s="31">
        <v>6</v>
      </c>
    </row>
    <row r="10" spans="1:9" s="38" customFormat="1" ht="15.75" x14ac:dyDescent="0.25">
      <c r="A10" s="56" t="str">
        <f>Responses!A10</f>
        <v>Page Southerland Page</v>
      </c>
      <c r="B10" s="51">
        <v>31.5</v>
      </c>
      <c r="C10" s="51">
        <v>18</v>
      </c>
      <c r="D10" s="51">
        <v>9</v>
      </c>
      <c r="E10" s="51">
        <v>6</v>
      </c>
      <c r="F10" s="51">
        <v>3.5</v>
      </c>
      <c r="G10" s="52">
        <v>3</v>
      </c>
      <c r="H10" s="53">
        <f t="shared" si="0"/>
        <v>71</v>
      </c>
      <c r="I10" s="29">
        <v>5</v>
      </c>
    </row>
    <row r="11" spans="1:9" ht="15.75" x14ac:dyDescent="0.25">
      <c r="A11" s="56" t="str">
        <f>Responses!A11</f>
        <v>PBK</v>
      </c>
      <c r="B11" s="51">
        <v>21</v>
      </c>
      <c r="C11" s="51">
        <v>18</v>
      </c>
      <c r="D11" s="51">
        <v>9</v>
      </c>
      <c r="E11" s="51">
        <v>8</v>
      </c>
      <c r="F11" s="51">
        <v>3.5</v>
      </c>
      <c r="G11" s="52">
        <v>3</v>
      </c>
      <c r="H11" s="7">
        <f t="shared" si="0"/>
        <v>62.5</v>
      </c>
      <c r="I11" s="31">
        <v>7</v>
      </c>
    </row>
    <row r="12" spans="1:9" ht="15.75" x14ac:dyDescent="0.25">
      <c r="A12" s="56" t="str">
        <f>Responses!A12</f>
        <v>Shepley Bulfinch</v>
      </c>
      <c r="B12" s="51">
        <v>17.5</v>
      </c>
      <c r="C12" s="51">
        <v>21</v>
      </c>
      <c r="D12" s="51">
        <v>9</v>
      </c>
      <c r="E12" s="51">
        <v>6</v>
      </c>
      <c r="F12" s="51">
        <v>3</v>
      </c>
      <c r="G12" s="52">
        <v>4</v>
      </c>
      <c r="H12" s="7">
        <f t="shared" si="0"/>
        <v>60.5</v>
      </c>
      <c r="I12" s="29">
        <v>8</v>
      </c>
    </row>
    <row r="13" spans="1:9" ht="15.75" x14ac:dyDescent="0.25">
      <c r="A13" s="56" t="str">
        <f>Responses!A13</f>
        <v>STOA Architects</v>
      </c>
      <c r="B13" s="51">
        <v>17.5</v>
      </c>
      <c r="C13" s="51">
        <v>12</v>
      </c>
      <c r="D13" s="51">
        <v>9</v>
      </c>
      <c r="E13" s="51">
        <v>4</v>
      </c>
      <c r="F13" s="51">
        <v>2.5</v>
      </c>
      <c r="G13" s="52">
        <v>2.5</v>
      </c>
      <c r="H13" s="7">
        <f t="shared" si="0"/>
        <v>47.5</v>
      </c>
      <c r="I13" s="31">
        <v>9</v>
      </c>
    </row>
    <row r="14" spans="1:9" ht="15.75" x14ac:dyDescent="0.25">
      <c r="A14" s="56" t="str">
        <f>Responses!A14</f>
        <v>Turner Duran Architects</v>
      </c>
      <c r="B14" s="51">
        <v>14</v>
      </c>
      <c r="C14" s="51">
        <v>9</v>
      </c>
      <c r="D14" s="51">
        <v>9</v>
      </c>
      <c r="E14" s="51">
        <v>6</v>
      </c>
      <c r="F14" s="51">
        <v>2.5</v>
      </c>
      <c r="G14" s="52">
        <v>2.5</v>
      </c>
      <c r="H14" s="7">
        <f t="shared" si="0"/>
        <v>43</v>
      </c>
      <c r="I14" s="29">
        <v>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5" sqref="A5:A14"/>
    </sheetView>
  </sheetViews>
  <sheetFormatPr defaultRowHeight="12.75" x14ac:dyDescent="0.2"/>
  <cols>
    <col min="1" max="1" width="62" customWidth="1"/>
    <col min="2" max="2" width="8.28515625" style="22" customWidth="1"/>
    <col min="3" max="3" width="9.42578125" customWidth="1"/>
    <col min="4" max="4" width="8.140625" customWidth="1"/>
    <col min="5" max="5" width="6.7109375" bestFit="1" customWidth="1"/>
    <col min="7" max="7" width="12.5703125" customWidth="1"/>
  </cols>
  <sheetData>
    <row r="1" spans="1:9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3"/>
    </row>
    <row r="2" spans="1:9" ht="12.75" customHeight="1" x14ac:dyDescent="0.2">
      <c r="A2" s="50" t="str">
        <f>Responses!A2</f>
        <v>RFQ730-17034 A&amp;E ERP Bldg #11 Renovation for Petroleum Engineering</v>
      </c>
      <c r="B2" s="50"/>
      <c r="C2" s="50"/>
      <c r="D2" s="50"/>
      <c r="E2" s="50"/>
      <c r="F2" s="50"/>
      <c r="G2" s="50"/>
      <c r="H2" s="50"/>
      <c r="I2" s="43"/>
    </row>
    <row r="3" spans="1:9" ht="15.75" thickBot="1" x14ac:dyDescent="0.25">
      <c r="A3" s="43"/>
      <c r="B3" s="48"/>
      <c r="C3" s="43"/>
      <c r="D3" s="43"/>
      <c r="E3" s="43"/>
      <c r="F3" s="43"/>
      <c r="G3" s="43"/>
      <c r="H3" s="16"/>
      <c r="I3" s="43"/>
    </row>
    <row r="4" spans="1:9" ht="75" thickTop="1" thickBot="1" x14ac:dyDescent="0.25">
      <c r="A4" s="44" t="s">
        <v>4</v>
      </c>
      <c r="B4" s="2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19" t="s">
        <v>11</v>
      </c>
      <c r="I4" s="46"/>
    </row>
    <row r="5" spans="1:9" ht="16.5" thickTop="1" x14ac:dyDescent="0.2">
      <c r="A5" s="47" t="str">
        <f>Responses!A5</f>
        <v>Courtney Harper Partners, LC</v>
      </c>
      <c r="B5" s="26">
        <v>24.5</v>
      </c>
      <c r="C5" s="20">
        <v>18</v>
      </c>
      <c r="D5" s="20">
        <v>9</v>
      </c>
      <c r="E5" s="20">
        <v>6</v>
      </c>
      <c r="F5" s="33">
        <v>3.5</v>
      </c>
      <c r="G5" s="33">
        <v>2.5</v>
      </c>
      <c r="H5" s="7">
        <f>SUM(B5:G5)</f>
        <v>63.5</v>
      </c>
      <c r="I5" s="30">
        <v>1</v>
      </c>
    </row>
    <row r="6" spans="1:9" ht="15.75" x14ac:dyDescent="0.25">
      <c r="A6" s="56" t="str">
        <f>Responses!A6</f>
        <v>Energy Architecture</v>
      </c>
      <c r="B6" s="26">
        <v>24.5</v>
      </c>
      <c r="C6" s="20">
        <v>18</v>
      </c>
      <c r="D6" s="20">
        <v>9.6</v>
      </c>
      <c r="E6" s="20">
        <v>6</v>
      </c>
      <c r="F6" s="33">
        <v>3</v>
      </c>
      <c r="G6" s="33">
        <v>3</v>
      </c>
      <c r="H6" s="7">
        <f t="shared" ref="H6:H14" si="0">SUM(B6:G6)</f>
        <v>64.099999999999994</v>
      </c>
      <c r="I6" s="29">
        <v>2</v>
      </c>
    </row>
    <row r="7" spans="1:9" ht="15.75" x14ac:dyDescent="0.25">
      <c r="A7" s="56" t="str">
        <f>Responses!A7</f>
        <v>ERO-Archictects</v>
      </c>
      <c r="B7" s="26">
        <v>21</v>
      </c>
      <c r="C7" s="20">
        <v>18</v>
      </c>
      <c r="D7" s="20">
        <v>9</v>
      </c>
      <c r="E7" s="20">
        <v>6</v>
      </c>
      <c r="F7" s="33">
        <v>2.5</v>
      </c>
      <c r="G7" s="33">
        <v>0</v>
      </c>
      <c r="H7" s="7">
        <f t="shared" si="0"/>
        <v>56.5</v>
      </c>
      <c r="I7" s="31">
        <v>3</v>
      </c>
    </row>
    <row r="8" spans="1:9" ht="15.75" x14ac:dyDescent="0.25">
      <c r="A8" s="56" t="str">
        <f>Responses!A8</f>
        <v>HarrisonKornberg</v>
      </c>
      <c r="B8" s="26">
        <v>28</v>
      </c>
      <c r="C8" s="20">
        <v>21</v>
      </c>
      <c r="D8" s="20">
        <v>10.5</v>
      </c>
      <c r="E8" s="20">
        <v>7</v>
      </c>
      <c r="F8" s="33">
        <v>4</v>
      </c>
      <c r="G8" s="33">
        <v>0</v>
      </c>
      <c r="H8" s="7">
        <f t="shared" si="0"/>
        <v>70.5</v>
      </c>
      <c r="I8" s="29">
        <v>4</v>
      </c>
    </row>
    <row r="9" spans="1:9" ht="15.75" x14ac:dyDescent="0.25">
      <c r="A9" s="56" t="str">
        <f>Responses!A9</f>
        <v>KCI Technologies</v>
      </c>
      <c r="B9" s="26">
        <v>21</v>
      </c>
      <c r="C9" s="20">
        <v>18</v>
      </c>
      <c r="D9" s="20">
        <v>9</v>
      </c>
      <c r="E9" s="20">
        <v>6</v>
      </c>
      <c r="F9" s="33">
        <v>3</v>
      </c>
      <c r="G9" s="33">
        <v>2</v>
      </c>
      <c r="H9" s="7">
        <f t="shared" si="0"/>
        <v>59</v>
      </c>
      <c r="I9" s="31">
        <v>6</v>
      </c>
    </row>
    <row r="10" spans="1:9" ht="15.75" x14ac:dyDescent="0.25">
      <c r="A10" s="56" t="str">
        <f>Responses!A10</f>
        <v>Page Southerland Page</v>
      </c>
      <c r="B10" s="26">
        <v>28</v>
      </c>
      <c r="C10" s="20">
        <v>21</v>
      </c>
      <c r="D10" s="20">
        <v>10.5</v>
      </c>
      <c r="E10" s="20">
        <v>8</v>
      </c>
      <c r="F10" s="33">
        <v>3.5</v>
      </c>
      <c r="G10" s="33">
        <v>4</v>
      </c>
      <c r="H10" s="7">
        <f t="shared" si="0"/>
        <v>75</v>
      </c>
      <c r="I10" s="29">
        <v>5</v>
      </c>
    </row>
    <row r="11" spans="1:9" ht="15.75" x14ac:dyDescent="0.25">
      <c r="A11" s="56" t="str">
        <f>Responses!A11</f>
        <v>PBK</v>
      </c>
      <c r="B11" s="26">
        <v>28</v>
      </c>
      <c r="C11" s="20">
        <v>21</v>
      </c>
      <c r="D11" s="20">
        <v>9</v>
      </c>
      <c r="E11" s="20">
        <v>8</v>
      </c>
      <c r="F11" s="33">
        <v>3.5</v>
      </c>
      <c r="G11" s="33">
        <v>3</v>
      </c>
      <c r="H11" s="7">
        <f t="shared" si="0"/>
        <v>72.5</v>
      </c>
      <c r="I11" s="31">
        <v>7</v>
      </c>
    </row>
    <row r="12" spans="1:9" ht="15.75" x14ac:dyDescent="0.25">
      <c r="A12" s="56" t="str">
        <f>Responses!A12</f>
        <v>Shepley Bulfinch</v>
      </c>
      <c r="B12" s="26">
        <v>28</v>
      </c>
      <c r="C12" s="20">
        <v>21</v>
      </c>
      <c r="D12" s="20">
        <v>10.5</v>
      </c>
      <c r="E12" s="20">
        <v>8</v>
      </c>
      <c r="F12" s="33">
        <v>4</v>
      </c>
      <c r="G12" s="33">
        <v>4</v>
      </c>
      <c r="H12" s="7">
        <f t="shared" si="0"/>
        <v>75.5</v>
      </c>
      <c r="I12" s="29">
        <v>8</v>
      </c>
    </row>
    <row r="13" spans="1:9" ht="15.75" x14ac:dyDescent="0.25">
      <c r="A13" s="56" t="str">
        <f>Responses!A13</f>
        <v>STOA Architects</v>
      </c>
      <c r="B13" s="26">
        <v>28</v>
      </c>
      <c r="C13" s="20">
        <v>21</v>
      </c>
      <c r="D13" s="20">
        <v>10.5</v>
      </c>
      <c r="E13" s="20">
        <v>8</v>
      </c>
      <c r="F13" s="33">
        <v>3.5</v>
      </c>
      <c r="G13" s="33">
        <v>4</v>
      </c>
      <c r="H13" s="7">
        <f t="shared" si="0"/>
        <v>75</v>
      </c>
      <c r="I13" s="31">
        <v>9</v>
      </c>
    </row>
    <row r="14" spans="1:9" ht="15.75" x14ac:dyDescent="0.25">
      <c r="A14" s="56" t="str">
        <f>Responses!A14</f>
        <v>Turner Duran Architects</v>
      </c>
      <c r="B14" s="26">
        <v>21</v>
      </c>
      <c r="C14" s="20">
        <v>18</v>
      </c>
      <c r="D14" s="20">
        <v>9</v>
      </c>
      <c r="E14" s="20">
        <v>6</v>
      </c>
      <c r="F14" s="33">
        <v>2.5</v>
      </c>
      <c r="G14" s="33">
        <v>0</v>
      </c>
      <c r="H14" s="7">
        <f t="shared" si="0"/>
        <v>56.5</v>
      </c>
      <c r="I14" s="29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28" sqref="A28"/>
    </sheetView>
  </sheetViews>
  <sheetFormatPr defaultRowHeight="12.75" x14ac:dyDescent="0.2"/>
  <cols>
    <col min="1" max="1" width="69.28515625" customWidth="1"/>
    <col min="2" max="2" width="8.28515625" style="22" bestFit="1" customWidth="1"/>
    <col min="3" max="3" width="6.5703125" customWidth="1"/>
    <col min="4" max="4" width="8.28515625" customWidth="1"/>
    <col min="5" max="5" width="7.85546875" customWidth="1"/>
  </cols>
  <sheetData>
    <row r="1" spans="1:9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3"/>
    </row>
    <row r="2" spans="1:9" ht="12.75" customHeight="1" x14ac:dyDescent="0.2">
      <c r="A2" s="50" t="str">
        <f>Responses!A2</f>
        <v>RFQ730-17034 A&amp;E ERP Bldg #11 Renovation for Petroleum Engineering</v>
      </c>
      <c r="B2" s="50"/>
      <c r="C2" s="50"/>
      <c r="D2" s="50"/>
      <c r="E2" s="50"/>
      <c r="F2" s="50"/>
      <c r="G2" s="50"/>
      <c r="H2" s="50"/>
      <c r="I2" s="43"/>
    </row>
    <row r="3" spans="1:9" ht="15.75" thickBot="1" x14ac:dyDescent="0.25">
      <c r="A3" s="43"/>
      <c r="B3" s="48"/>
      <c r="C3" s="43"/>
      <c r="D3" s="43"/>
      <c r="E3" s="43"/>
      <c r="F3" s="43"/>
      <c r="G3" s="43"/>
      <c r="H3" s="16"/>
      <c r="I3" s="43"/>
    </row>
    <row r="4" spans="1:9" ht="75" thickTop="1" thickBot="1" x14ac:dyDescent="0.25">
      <c r="A4" s="44" t="s">
        <v>4</v>
      </c>
      <c r="B4" s="2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19" t="s">
        <v>11</v>
      </c>
      <c r="I4" s="46"/>
    </row>
    <row r="5" spans="1:9" ht="16.5" thickTop="1" x14ac:dyDescent="0.2">
      <c r="A5" s="47" t="str">
        <f>Responses!A5</f>
        <v>Courtney Harper Partners, LC</v>
      </c>
      <c r="B5" s="26">
        <v>35</v>
      </c>
      <c r="C5" s="20">
        <v>30</v>
      </c>
      <c r="D5" s="20">
        <v>12</v>
      </c>
      <c r="E5" s="20">
        <v>8</v>
      </c>
      <c r="F5" s="33">
        <v>0</v>
      </c>
      <c r="G5" s="33">
        <v>3</v>
      </c>
      <c r="H5" s="7">
        <f>SUM(B5:G5)</f>
        <v>88</v>
      </c>
      <c r="I5" s="30">
        <v>1</v>
      </c>
    </row>
    <row r="6" spans="1:9" ht="15.75" x14ac:dyDescent="0.25">
      <c r="A6" s="56" t="str">
        <f>Responses!A6</f>
        <v>Energy Architecture</v>
      </c>
      <c r="B6" s="26">
        <v>28</v>
      </c>
      <c r="C6" s="20">
        <v>30</v>
      </c>
      <c r="D6" s="20">
        <v>15</v>
      </c>
      <c r="E6" s="20">
        <v>8</v>
      </c>
      <c r="F6" s="33">
        <v>0</v>
      </c>
      <c r="G6" s="33">
        <v>4</v>
      </c>
      <c r="H6" s="7">
        <f t="shared" ref="H6:H14" si="0">SUM(B6:G6)</f>
        <v>85</v>
      </c>
      <c r="I6" s="29">
        <v>2</v>
      </c>
    </row>
    <row r="7" spans="1:9" ht="15.75" x14ac:dyDescent="0.25">
      <c r="A7" s="56" t="str">
        <f>Responses!A7</f>
        <v>ERO-Archictects</v>
      </c>
      <c r="B7" s="26">
        <v>24.5</v>
      </c>
      <c r="C7" s="20">
        <v>24</v>
      </c>
      <c r="D7" s="20">
        <v>10.5</v>
      </c>
      <c r="E7" s="20">
        <v>8</v>
      </c>
      <c r="F7" s="33">
        <v>0</v>
      </c>
      <c r="G7" s="33">
        <v>0</v>
      </c>
      <c r="H7" s="7">
        <f t="shared" si="0"/>
        <v>67</v>
      </c>
      <c r="I7" s="31">
        <v>3</v>
      </c>
    </row>
    <row r="8" spans="1:9" ht="15.75" x14ac:dyDescent="0.25">
      <c r="A8" s="56" t="str">
        <f>Responses!A8</f>
        <v>HarrisonKornberg</v>
      </c>
      <c r="B8" s="26">
        <v>29.75</v>
      </c>
      <c r="C8" s="20">
        <v>24</v>
      </c>
      <c r="D8" s="20">
        <v>15</v>
      </c>
      <c r="E8" s="20">
        <v>8</v>
      </c>
      <c r="F8" s="33">
        <v>0</v>
      </c>
      <c r="G8" s="33">
        <v>0</v>
      </c>
      <c r="H8" s="7">
        <f t="shared" si="0"/>
        <v>76.75</v>
      </c>
      <c r="I8" s="29">
        <v>4</v>
      </c>
    </row>
    <row r="9" spans="1:9" ht="15.75" x14ac:dyDescent="0.25">
      <c r="A9" s="56" t="str">
        <f>Responses!A9</f>
        <v>KCI Technologies</v>
      </c>
      <c r="B9" s="26">
        <v>29.75</v>
      </c>
      <c r="C9" s="20">
        <v>24</v>
      </c>
      <c r="D9" s="20">
        <v>12</v>
      </c>
      <c r="E9" s="20">
        <v>10</v>
      </c>
      <c r="F9" s="33">
        <v>0</v>
      </c>
      <c r="G9" s="33">
        <v>3.5</v>
      </c>
      <c r="H9" s="7">
        <f t="shared" si="0"/>
        <v>79.25</v>
      </c>
      <c r="I9" s="31">
        <v>6</v>
      </c>
    </row>
    <row r="10" spans="1:9" ht="15.75" x14ac:dyDescent="0.25">
      <c r="A10" s="56" t="str">
        <f>Responses!A10</f>
        <v>Page Southerland Page</v>
      </c>
      <c r="B10" s="26">
        <v>31.5</v>
      </c>
      <c r="C10" s="20">
        <v>24</v>
      </c>
      <c r="D10" s="20">
        <v>10.5</v>
      </c>
      <c r="E10" s="20">
        <v>8</v>
      </c>
      <c r="F10" s="33">
        <v>0</v>
      </c>
      <c r="G10" s="33">
        <v>5</v>
      </c>
      <c r="H10" s="7">
        <f t="shared" si="0"/>
        <v>79</v>
      </c>
      <c r="I10" s="29">
        <v>5</v>
      </c>
    </row>
    <row r="11" spans="1:9" ht="15.75" x14ac:dyDescent="0.25">
      <c r="A11" s="56" t="str">
        <f>Responses!A11</f>
        <v>PBK</v>
      </c>
      <c r="B11" s="26">
        <v>28</v>
      </c>
      <c r="C11" s="20">
        <v>30</v>
      </c>
      <c r="D11" s="20">
        <v>10.5</v>
      </c>
      <c r="E11" s="20">
        <v>10</v>
      </c>
      <c r="F11" s="33">
        <v>4</v>
      </c>
      <c r="G11" s="33">
        <v>4</v>
      </c>
      <c r="H11" s="7">
        <f t="shared" si="0"/>
        <v>86.5</v>
      </c>
      <c r="I11" s="31">
        <v>7</v>
      </c>
    </row>
    <row r="12" spans="1:9" ht="15.75" x14ac:dyDescent="0.25">
      <c r="A12" s="56" t="str">
        <f>Responses!A12</f>
        <v>Shepley Bulfinch</v>
      </c>
      <c r="B12" s="26">
        <v>35</v>
      </c>
      <c r="C12" s="20">
        <v>30</v>
      </c>
      <c r="D12" s="20">
        <v>9</v>
      </c>
      <c r="E12" s="20">
        <v>8</v>
      </c>
      <c r="F12" s="33">
        <v>0</v>
      </c>
      <c r="G12" s="33">
        <v>5</v>
      </c>
      <c r="H12" s="7">
        <f t="shared" si="0"/>
        <v>87</v>
      </c>
      <c r="I12" s="29">
        <v>8</v>
      </c>
    </row>
    <row r="13" spans="1:9" ht="15.75" x14ac:dyDescent="0.25">
      <c r="A13" s="56" t="str">
        <f>Responses!A13</f>
        <v>STOA Architects</v>
      </c>
      <c r="B13" s="26">
        <v>31.5</v>
      </c>
      <c r="C13" s="20">
        <v>24</v>
      </c>
      <c r="D13" s="20">
        <v>9</v>
      </c>
      <c r="E13" s="20">
        <v>6</v>
      </c>
      <c r="F13" s="33">
        <v>2</v>
      </c>
      <c r="G13" s="33">
        <v>4</v>
      </c>
      <c r="H13" s="7">
        <f t="shared" si="0"/>
        <v>76.5</v>
      </c>
      <c r="I13" s="31">
        <v>9</v>
      </c>
    </row>
    <row r="14" spans="1:9" ht="15.75" x14ac:dyDescent="0.25">
      <c r="A14" s="56" t="str">
        <f>Responses!A14</f>
        <v>Turner Duran Architects</v>
      </c>
      <c r="B14" s="26">
        <v>24.5</v>
      </c>
      <c r="C14" s="20">
        <v>21</v>
      </c>
      <c r="D14" s="20">
        <v>9</v>
      </c>
      <c r="E14" s="20">
        <v>6</v>
      </c>
      <c r="F14" s="33">
        <v>3</v>
      </c>
      <c r="G14" s="33">
        <v>2.5</v>
      </c>
      <c r="H14" s="7">
        <f t="shared" si="0"/>
        <v>66</v>
      </c>
      <c r="I14" s="29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5" sqref="A5:A14"/>
    </sheetView>
  </sheetViews>
  <sheetFormatPr defaultRowHeight="12.75" x14ac:dyDescent="0.2"/>
  <cols>
    <col min="1" max="1" width="70.42578125" customWidth="1"/>
    <col min="2" max="2" width="7.7109375" style="22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3"/>
    </row>
    <row r="2" spans="1:9" ht="12.75" customHeight="1" x14ac:dyDescent="0.2">
      <c r="A2" s="50" t="str">
        <f>Responses!A2</f>
        <v>RFQ730-17034 A&amp;E ERP Bldg #11 Renovation for Petroleum Engineering</v>
      </c>
      <c r="B2" s="50"/>
      <c r="C2" s="50"/>
      <c r="D2" s="50"/>
      <c r="E2" s="50"/>
      <c r="F2" s="50"/>
      <c r="G2" s="50"/>
      <c r="H2" s="50"/>
      <c r="I2" s="43"/>
    </row>
    <row r="3" spans="1:9" ht="15.75" thickBot="1" x14ac:dyDescent="0.25">
      <c r="A3" s="43"/>
      <c r="B3" s="48"/>
      <c r="C3" s="43"/>
      <c r="D3" s="43"/>
      <c r="E3" s="43"/>
      <c r="F3" s="43"/>
      <c r="G3" s="43"/>
      <c r="H3" s="16"/>
      <c r="I3" s="43"/>
    </row>
    <row r="4" spans="1:9" ht="75" thickTop="1" thickBot="1" x14ac:dyDescent="0.25">
      <c r="A4" s="44" t="s">
        <v>4</v>
      </c>
      <c r="B4" s="2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19" t="s">
        <v>11</v>
      </c>
      <c r="I4" s="46"/>
    </row>
    <row r="5" spans="1:9" ht="16.5" thickTop="1" x14ac:dyDescent="0.2">
      <c r="A5" s="47" t="str">
        <f>Responses!A5</f>
        <v>Courtney Harper Partners, LC</v>
      </c>
      <c r="B5" s="26">
        <v>21</v>
      </c>
      <c r="C5" s="20">
        <v>18</v>
      </c>
      <c r="D5" s="20">
        <v>10.5</v>
      </c>
      <c r="E5" s="20">
        <v>6</v>
      </c>
      <c r="F5" s="33">
        <v>3.2</v>
      </c>
      <c r="G5" s="33">
        <v>4</v>
      </c>
      <c r="H5" s="7">
        <f>SUM(B5:G5)</f>
        <v>62.7</v>
      </c>
      <c r="I5" s="30">
        <v>1</v>
      </c>
    </row>
    <row r="6" spans="1:9" ht="15.75" x14ac:dyDescent="0.25">
      <c r="A6" s="56" t="str">
        <f>Responses!A6</f>
        <v>Energy Architecture</v>
      </c>
      <c r="B6" s="26">
        <v>21</v>
      </c>
      <c r="C6" s="20">
        <v>19.2</v>
      </c>
      <c r="D6" s="20">
        <v>12</v>
      </c>
      <c r="E6" s="20">
        <v>7</v>
      </c>
      <c r="F6" s="33">
        <v>3</v>
      </c>
      <c r="G6" s="33">
        <v>3</v>
      </c>
      <c r="H6" s="7">
        <f t="shared" ref="H6:H14" si="0">SUM(B6:G6)</f>
        <v>65.2</v>
      </c>
      <c r="I6" s="29">
        <v>2</v>
      </c>
    </row>
    <row r="7" spans="1:9" ht="15.75" x14ac:dyDescent="0.25">
      <c r="A7" s="56" t="str">
        <f>Responses!A7</f>
        <v>ERO-Archictects</v>
      </c>
      <c r="B7" s="26">
        <v>24.5</v>
      </c>
      <c r="C7" s="20">
        <v>21.6</v>
      </c>
      <c r="D7" s="20">
        <v>11.1</v>
      </c>
      <c r="E7" s="20">
        <v>7.8</v>
      </c>
      <c r="F7" s="33">
        <v>4</v>
      </c>
      <c r="G7" s="33">
        <v>2.5</v>
      </c>
      <c r="H7" s="7">
        <f t="shared" si="0"/>
        <v>71.5</v>
      </c>
      <c r="I7" s="31">
        <v>3</v>
      </c>
    </row>
    <row r="8" spans="1:9" ht="15.75" x14ac:dyDescent="0.25">
      <c r="A8" s="56" t="str">
        <f>Responses!A8</f>
        <v>HarrisonKornberg</v>
      </c>
      <c r="B8" s="26">
        <v>28</v>
      </c>
      <c r="C8" s="20">
        <v>24</v>
      </c>
      <c r="D8" s="20">
        <v>12</v>
      </c>
      <c r="E8" s="20">
        <v>7</v>
      </c>
      <c r="F8" s="33">
        <v>4</v>
      </c>
      <c r="G8" s="33">
        <v>2.5</v>
      </c>
      <c r="H8" s="7">
        <f t="shared" si="0"/>
        <v>77.5</v>
      </c>
      <c r="I8" s="29">
        <v>4</v>
      </c>
    </row>
    <row r="9" spans="1:9" ht="15.75" x14ac:dyDescent="0.25">
      <c r="A9" s="56" t="str">
        <f>Responses!A9</f>
        <v>KCI Technologies</v>
      </c>
      <c r="B9" s="26">
        <v>28</v>
      </c>
      <c r="C9" s="20">
        <v>17.399999999999999</v>
      </c>
      <c r="D9" s="20">
        <v>9</v>
      </c>
      <c r="E9" s="20">
        <v>6</v>
      </c>
      <c r="F9" s="33">
        <v>2.9</v>
      </c>
      <c r="G9" s="33">
        <v>2.5</v>
      </c>
      <c r="H9" s="7">
        <f t="shared" si="0"/>
        <v>65.8</v>
      </c>
      <c r="I9" s="31">
        <v>6</v>
      </c>
    </row>
    <row r="10" spans="1:9" ht="15.75" x14ac:dyDescent="0.25">
      <c r="A10" s="56" t="str">
        <f>Responses!A10</f>
        <v>Page Southerland Page</v>
      </c>
      <c r="B10" s="26">
        <v>28</v>
      </c>
      <c r="C10" s="20">
        <v>24</v>
      </c>
      <c r="D10" s="20">
        <v>11.7</v>
      </c>
      <c r="E10" s="20">
        <v>8</v>
      </c>
      <c r="F10" s="33">
        <v>4</v>
      </c>
      <c r="G10" s="33">
        <v>3</v>
      </c>
      <c r="H10" s="7">
        <f t="shared" si="0"/>
        <v>78.7</v>
      </c>
      <c r="I10" s="29">
        <v>5</v>
      </c>
    </row>
    <row r="11" spans="1:9" ht="15.75" x14ac:dyDescent="0.25">
      <c r="A11" s="56" t="str">
        <f>Responses!A11</f>
        <v>PBK</v>
      </c>
      <c r="B11" s="26">
        <v>0</v>
      </c>
      <c r="C11" s="20">
        <v>0</v>
      </c>
      <c r="D11" s="20">
        <v>0</v>
      </c>
      <c r="E11" s="20">
        <v>0</v>
      </c>
      <c r="F11" s="33">
        <v>0</v>
      </c>
      <c r="G11" s="33">
        <v>0</v>
      </c>
      <c r="H11" s="7">
        <f t="shared" si="0"/>
        <v>0</v>
      </c>
      <c r="I11" s="31">
        <v>7</v>
      </c>
    </row>
    <row r="12" spans="1:9" ht="15.75" x14ac:dyDescent="0.25">
      <c r="A12" s="56" t="str">
        <f>Responses!A12</f>
        <v>Shepley Bulfinch</v>
      </c>
      <c r="B12" s="26">
        <v>31.5</v>
      </c>
      <c r="C12" s="20">
        <v>25.8</v>
      </c>
      <c r="D12" s="20">
        <v>12.6</v>
      </c>
      <c r="E12" s="20">
        <v>8</v>
      </c>
      <c r="F12" s="33">
        <v>5</v>
      </c>
      <c r="G12" s="33">
        <v>3</v>
      </c>
      <c r="H12" s="7">
        <f t="shared" si="0"/>
        <v>85.899999999999991</v>
      </c>
      <c r="I12" s="29">
        <v>8</v>
      </c>
    </row>
    <row r="13" spans="1:9" ht="15.75" x14ac:dyDescent="0.25">
      <c r="A13" s="56" t="str">
        <f>Responses!A13</f>
        <v>STOA Architects</v>
      </c>
      <c r="B13" s="26">
        <v>26.6</v>
      </c>
      <c r="C13" s="20">
        <v>24</v>
      </c>
      <c r="D13" s="20">
        <v>12</v>
      </c>
      <c r="E13" s="20">
        <v>6</v>
      </c>
      <c r="F13" s="33">
        <v>4</v>
      </c>
      <c r="G13" s="33">
        <v>4</v>
      </c>
      <c r="H13" s="7">
        <f t="shared" si="0"/>
        <v>76.599999999999994</v>
      </c>
      <c r="I13" s="31">
        <v>9</v>
      </c>
    </row>
    <row r="14" spans="1:9" ht="15.75" x14ac:dyDescent="0.25">
      <c r="A14" s="56" t="str">
        <f>Responses!A14</f>
        <v>Turner Duran Architects</v>
      </c>
      <c r="B14" s="26">
        <v>21</v>
      </c>
      <c r="C14" s="20">
        <v>18</v>
      </c>
      <c r="D14" s="20">
        <v>9.6</v>
      </c>
      <c r="E14" s="20">
        <v>6</v>
      </c>
      <c r="F14" s="33">
        <v>3</v>
      </c>
      <c r="G14" s="33">
        <v>2</v>
      </c>
      <c r="H14" s="7">
        <f t="shared" si="0"/>
        <v>59.6</v>
      </c>
      <c r="I14" s="29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E22" sqref="E22"/>
    </sheetView>
  </sheetViews>
  <sheetFormatPr defaultRowHeight="12.75" x14ac:dyDescent="0.2"/>
  <cols>
    <col min="1" max="1" width="59.42578125" customWidth="1"/>
    <col min="2" max="2" width="7" style="22" bestFit="1" customWidth="1"/>
    <col min="3" max="3" width="9" customWidth="1"/>
    <col min="4" max="4" width="9.5703125" customWidth="1"/>
    <col min="5" max="5" width="12.28515625" customWidth="1"/>
  </cols>
  <sheetData>
    <row r="1" spans="1:9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3"/>
    </row>
    <row r="2" spans="1:9" ht="12.75" customHeight="1" x14ac:dyDescent="0.2">
      <c r="A2" s="50" t="str">
        <f>Responses!A2</f>
        <v>RFQ730-17034 A&amp;E ERP Bldg #11 Renovation for Petroleum Engineering</v>
      </c>
      <c r="B2" s="50"/>
      <c r="C2" s="50"/>
      <c r="D2" s="50"/>
      <c r="E2" s="50"/>
      <c r="F2" s="50"/>
      <c r="G2" s="50"/>
      <c r="H2" s="50"/>
      <c r="I2" s="43"/>
    </row>
    <row r="3" spans="1:9" ht="15.75" thickBot="1" x14ac:dyDescent="0.25">
      <c r="A3" s="43"/>
      <c r="B3" s="48"/>
      <c r="C3" s="43"/>
      <c r="D3" s="43"/>
      <c r="E3" s="43"/>
      <c r="F3" s="43"/>
      <c r="G3" s="43"/>
      <c r="H3" s="16"/>
      <c r="I3" s="43"/>
    </row>
    <row r="4" spans="1:9" ht="75" thickTop="1" thickBot="1" x14ac:dyDescent="0.25">
      <c r="A4" s="44" t="s">
        <v>4</v>
      </c>
      <c r="B4" s="2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19" t="s">
        <v>11</v>
      </c>
      <c r="I4" s="46"/>
    </row>
    <row r="5" spans="1:9" ht="16.5" thickTop="1" x14ac:dyDescent="0.2">
      <c r="A5" s="47" t="str">
        <f>Responses!A5</f>
        <v>Courtney Harper Partners, LC</v>
      </c>
      <c r="B5" s="26">
        <v>31.5</v>
      </c>
      <c r="C5" s="20">
        <v>27</v>
      </c>
      <c r="D5" s="20">
        <v>15</v>
      </c>
      <c r="E5" s="20">
        <v>9</v>
      </c>
      <c r="F5" s="33">
        <v>3.5</v>
      </c>
      <c r="G5" s="33">
        <v>3.5</v>
      </c>
      <c r="H5" s="7">
        <f>SUM(B5:G5)</f>
        <v>89.5</v>
      </c>
      <c r="I5" s="30">
        <v>1</v>
      </c>
    </row>
    <row r="6" spans="1:9" ht="15.75" x14ac:dyDescent="0.25">
      <c r="A6" s="56" t="str">
        <f>Responses!A6</f>
        <v>Energy Architecture</v>
      </c>
      <c r="B6" s="26">
        <v>35</v>
      </c>
      <c r="C6" s="20">
        <v>27</v>
      </c>
      <c r="D6" s="20">
        <v>12</v>
      </c>
      <c r="E6" s="20">
        <v>10</v>
      </c>
      <c r="F6" s="33">
        <v>3.5</v>
      </c>
      <c r="G6" s="33">
        <v>3.5</v>
      </c>
      <c r="H6" s="7">
        <f t="shared" ref="H6:H14" si="0">SUM(B6:G6)</f>
        <v>91</v>
      </c>
      <c r="I6" s="29">
        <v>2</v>
      </c>
    </row>
    <row r="7" spans="1:9" ht="15.75" x14ac:dyDescent="0.25">
      <c r="A7" s="56" t="str">
        <f>Responses!A7</f>
        <v>ERO-Archictects</v>
      </c>
      <c r="B7" s="26">
        <v>35</v>
      </c>
      <c r="C7" s="20">
        <v>27</v>
      </c>
      <c r="D7" s="20">
        <v>10.5</v>
      </c>
      <c r="E7" s="20">
        <v>8</v>
      </c>
      <c r="F7" s="33">
        <v>3.5</v>
      </c>
      <c r="G7" s="33">
        <v>3.5</v>
      </c>
      <c r="H7" s="7">
        <f t="shared" si="0"/>
        <v>87.5</v>
      </c>
      <c r="I7" s="31">
        <v>3</v>
      </c>
    </row>
    <row r="8" spans="1:9" ht="15.75" x14ac:dyDescent="0.25">
      <c r="A8" s="56" t="str">
        <f>Responses!A8</f>
        <v>HarrisonKornberg</v>
      </c>
      <c r="B8" s="26">
        <v>35</v>
      </c>
      <c r="C8" s="20">
        <v>30</v>
      </c>
      <c r="D8" s="20">
        <v>13.5</v>
      </c>
      <c r="E8" s="20">
        <v>9</v>
      </c>
      <c r="F8" s="33">
        <v>3.5</v>
      </c>
      <c r="G8" s="33">
        <v>3.5</v>
      </c>
      <c r="H8" s="7">
        <f t="shared" si="0"/>
        <v>94.5</v>
      </c>
      <c r="I8" s="29">
        <v>4</v>
      </c>
    </row>
    <row r="9" spans="1:9" ht="15.75" x14ac:dyDescent="0.25">
      <c r="A9" s="56" t="str">
        <f>Responses!A9</f>
        <v>KCI Technologies</v>
      </c>
      <c r="B9" s="26">
        <v>35</v>
      </c>
      <c r="C9" s="20">
        <v>27</v>
      </c>
      <c r="D9" s="20">
        <v>13.5</v>
      </c>
      <c r="E9" s="20">
        <v>7</v>
      </c>
      <c r="F9" s="33">
        <v>3</v>
      </c>
      <c r="G9" s="33">
        <v>3</v>
      </c>
      <c r="H9" s="7">
        <f t="shared" si="0"/>
        <v>88.5</v>
      </c>
      <c r="I9" s="31">
        <v>6</v>
      </c>
    </row>
    <row r="10" spans="1:9" ht="15.75" x14ac:dyDescent="0.25">
      <c r="A10" s="56" t="str">
        <f>Responses!A10</f>
        <v>Page Southerland Page</v>
      </c>
      <c r="B10" s="26">
        <v>35</v>
      </c>
      <c r="C10" s="20">
        <v>27</v>
      </c>
      <c r="D10" s="20">
        <v>13.5</v>
      </c>
      <c r="E10" s="20">
        <v>9</v>
      </c>
      <c r="F10" s="33">
        <v>3.5</v>
      </c>
      <c r="G10" s="33">
        <v>3.5</v>
      </c>
      <c r="H10" s="7">
        <f t="shared" si="0"/>
        <v>91.5</v>
      </c>
      <c r="I10" s="29">
        <v>5</v>
      </c>
    </row>
    <row r="11" spans="1:9" ht="15.75" x14ac:dyDescent="0.25">
      <c r="A11" s="56" t="str">
        <f>Responses!A11</f>
        <v>PBK</v>
      </c>
      <c r="B11" s="26">
        <v>0</v>
      </c>
      <c r="C11" s="20">
        <v>0</v>
      </c>
      <c r="D11" s="20">
        <v>0</v>
      </c>
      <c r="E11" s="20">
        <v>0</v>
      </c>
      <c r="F11" s="33">
        <v>0</v>
      </c>
      <c r="G11" s="33">
        <v>0</v>
      </c>
      <c r="H11" s="7">
        <f t="shared" si="0"/>
        <v>0</v>
      </c>
      <c r="I11" s="31">
        <v>7</v>
      </c>
    </row>
    <row r="12" spans="1:9" ht="15.75" x14ac:dyDescent="0.25">
      <c r="A12" s="56" t="str">
        <f>Responses!A12</f>
        <v>Shepley Bulfinch</v>
      </c>
      <c r="B12" s="26">
        <v>31.5</v>
      </c>
      <c r="C12" s="20">
        <v>30</v>
      </c>
      <c r="D12" s="20">
        <v>13.5</v>
      </c>
      <c r="E12" s="20">
        <v>9</v>
      </c>
      <c r="F12" s="33">
        <v>3.5</v>
      </c>
      <c r="G12" s="33">
        <v>3.5</v>
      </c>
      <c r="H12" s="7">
        <f t="shared" si="0"/>
        <v>91</v>
      </c>
      <c r="I12" s="29">
        <v>8</v>
      </c>
    </row>
    <row r="13" spans="1:9" ht="15.75" x14ac:dyDescent="0.25">
      <c r="A13" s="56" t="str">
        <f>Responses!A13</f>
        <v>STOA Architects</v>
      </c>
      <c r="B13" s="26">
        <v>24.5</v>
      </c>
      <c r="C13" s="20">
        <v>18</v>
      </c>
      <c r="D13" s="20">
        <v>12</v>
      </c>
      <c r="E13" s="20">
        <v>7</v>
      </c>
      <c r="F13" s="33">
        <v>3.5</v>
      </c>
      <c r="G13" s="33">
        <v>3.5</v>
      </c>
      <c r="H13" s="7">
        <f t="shared" si="0"/>
        <v>68.5</v>
      </c>
      <c r="I13" s="31">
        <v>9</v>
      </c>
    </row>
    <row r="14" spans="1:9" ht="15.75" x14ac:dyDescent="0.25">
      <c r="A14" s="56" t="str">
        <f>Responses!A14</f>
        <v>Turner Duran Architects</v>
      </c>
      <c r="B14" s="26">
        <v>24.5</v>
      </c>
      <c r="C14" s="20">
        <v>24</v>
      </c>
      <c r="D14" s="20">
        <v>10.5</v>
      </c>
      <c r="E14" s="20">
        <v>8</v>
      </c>
      <c r="F14" s="33">
        <v>3.5</v>
      </c>
      <c r="G14" s="33">
        <v>3.5</v>
      </c>
      <c r="H14" s="7">
        <f t="shared" si="0"/>
        <v>74</v>
      </c>
      <c r="I14" s="29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16" sqref="H16"/>
    </sheetView>
  </sheetViews>
  <sheetFormatPr defaultRowHeight="12.75" x14ac:dyDescent="0.2"/>
  <cols>
    <col min="1" max="1" width="67.140625" customWidth="1"/>
    <col min="2" max="2" width="8.5703125" style="22" customWidth="1"/>
    <col min="3" max="3" width="8.85546875" customWidth="1"/>
    <col min="4" max="4" width="8" customWidth="1"/>
    <col min="5" max="5" width="9.140625" customWidth="1"/>
  </cols>
  <sheetData>
    <row r="1" spans="1:9" ht="15.75" x14ac:dyDescent="0.25">
      <c r="A1" s="78" t="s">
        <v>0</v>
      </c>
      <c r="B1" s="79"/>
      <c r="C1" s="79"/>
      <c r="D1" s="79"/>
      <c r="E1" s="79"/>
    </row>
    <row r="2" spans="1:9" ht="15" x14ac:dyDescent="0.2">
      <c r="A2" s="13"/>
      <c r="C2" s="13"/>
      <c r="D2" s="13"/>
      <c r="E2" s="17"/>
    </row>
    <row r="3" spans="1:9" ht="15.75" x14ac:dyDescent="0.25">
      <c r="A3" s="49" t="s">
        <v>0</v>
      </c>
      <c r="B3" s="49"/>
      <c r="C3" s="49"/>
      <c r="D3" s="49"/>
      <c r="E3" s="49"/>
      <c r="F3" s="49"/>
      <c r="G3" s="49"/>
      <c r="H3" s="49"/>
      <c r="I3" s="43"/>
    </row>
    <row r="4" spans="1:9" ht="15.75" customHeight="1" x14ac:dyDescent="0.2">
      <c r="A4" s="50" t="str">
        <f>Responses!A2</f>
        <v>RFQ730-17034 A&amp;E ERP Bldg #11 Renovation for Petroleum Engineering</v>
      </c>
      <c r="B4" s="50"/>
      <c r="C4" s="50"/>
      <c r="D4" s="50"/>
      <c r="E4" s="50"/>
      <c r="F4" s="50"/>
      <c r="G4" s="50"/>
      <c r="H4" s="50"/>
      <c r="I4" s="43"/>
    </row>
    <row r="5" spans="1:9" ht="15.75" thickBot="1" x14ac:dyDescent="0.25">
      <c r="A5" s="43"/>
      <c r="B5" s="48"/>
      <c r="C5" s="43"/>
      <c r="D5" s="43"/>
      <c r="E5" s="43"/>
      <c r="F5" s="43"/>
      <c r="G5" s="43"/>
      <c r="H5" s="16"/>
      <c r="I5" s="43"/>
    </row>
    <row r="6" spans="1:9" ht="75" thickTop="1" thickBot="1" x14ac:dyDescent="0.25">
      <c r="A6" s="44" t="s">
        <v>4</v>
      </c>
      <c r="B6" s="25" t="s">
        <v>5</v>
      </c>
      <c r="C6" s="45" t="s">
        <v>6</v>
      </c>
      <c r="D6" s="45" t="s">
        <v>7</v>
      </c>
      <c r="E6" s="45" t="s">
        <v>8</v>
      </c>
      <c r="F6" s="45" t="s">
        <v>9</v>
      </c>
      <c r="G6" s="45" t="s">
        <v>10</v>
      </c>
      <c r="H6" s="19" t="s">
        <v>11</v>
      </c>
      <c r="I6" s="46"/>
    </row>
    <row r="7" spans="1:9" ht="16.5" thickTop="1" x14ac:dyDescent="0.2">
      <c r="A7" s="47" t="str">
        <f>Responses!A5</f>
        <v>Courtney Harper Partners, LC</v>
      </c>
      <c r="B7" s="26">
        <v>21</v>
      </c>
      <c r="C7" s="20">
        <v>24</v>
      </c>
      <c r="D7" s="20">
        <v>9</v>
      </c>
      <c r="E7" s="20">
        <v>8</v>
      </c>
      <c r="F7" s="33">
        <v>4</v>
      </c>
      <c r="G7" s="33">
        <v>3</v>
      </c>
      <c r="H7" s="7">
        <f>SUM(B7:G7)</f>
        <v>69</v>
      </c>
      <c r="I7" s="30">
        <v>1</v>
      </c>
    </row>
    <row r="8" spans="1:9" ht="15.75" x14ac:dyDescent="0.25">
      <c r="A8" s="56" t="str">
        <f>Responses!A6</f>
        <v>Energy Architecture</v>
      </c>
      <c r="B8" s="26">
        <v>21</v>
      </c>
      <c r="C8" s="20">
        <v>24</v>
      </c>
      <c r="D8" s="20">
        <v>12</v>
      </c>
      <c r="E8" s="20">
        <v>8</v>
      </c>
      <c r="F8" s="33">
        <v>3</v>
      </c>
      <c r="G8" s="33">
        <v>2</v>
      </c>
      <c r="H8" s="7">
        <f t="shared" ref="H8:H16" si="0">SUM(B8:G8)</f>
        <v>70</v>
      </c>
      <c r="I8" s="29">
        <v>2</v>
      </c>
    </row>
    <row r="9" spans="1:9" ht="15.75" x14ac:dyDescent="0.25">
      <c r="A9" s="56" t="str">
        <f>Responses!A7</f>
        <v>ERO-Archictects</v>
      </c>
      <c r="B9" s="26">
        <v>21</v>
      </c>
      <c r="C9" s="20">
        <v>24</v>
      </c>
      <c r="D9" s="20">
        <v>9</v>
      </c>
      <c r="E9" s="20">
        <v>6</v>
      </c>
      <c r="F9" s="33">
        <v>3</v>
      </c>
      <c r="G9" s="33">
        <v>2</v>
      </c>
      <c r="H9" s="7">
        <f t="shared" si="0"/>
        <v>65</v>
      </c>
      <c r="I9" s="31">
        <v>3</v>
      </c>
    </row>
    <row r="10" spans="1:9" ht="15.75" x14ac:dyDescent="0.25">
      <c r="A10" s="56" t="str">
        <f>Responses!A8</f>
        <v>HarrisonKornberg</v>
      </c>
      <c r="B10" s="26">
        <v>21</v>
      </c>
      <c r="C10" s="20">
        <v>18</v>
      </c>
      <c r="D10" s="20">
        <v>9</v>
      </c>
      <c r="E10" s="20">
        <v>8</v>
      </c>
      <c r="F10" s="33">
        <v>3</v>
      </c>
      <c r="G10" s="33">
        <v>3</v>
      </c>
      <c r="H10" s="7">
        <f t="shared" si="0"/>
        <v>62</v>
      </c>
      <c r="I10" s="29">
        <v>4</v>
      </c>
    </row>
    <row r="11" spans="1:9" ht="15.75" x14ac:dyDescent="0.25">
      <c r="A11" s="56" t="str">
        <f>Responses!A9</f>
        <v>KCI Technologies</v>
      </c>
      <c r="B11" s="26">
        <v>21</v>
      </c>
      <c r="C11" s="20">
        <v>18</v>
      </c>
      <c r="D11" s="20">
        <v>9</v>
      </c>
      <c r="E11" s="20">
        <v>4</v>
      </c>
      <c r="F11" s="33">
        <v>3</v>
      </c>
      <c r="G11" s="33">
        <v>3</v>
      </c>
      <c r="H11" s="7">
        <f t="shared" si="0"/>
        <v>58</v>
      </c>
      <c r="I11" s="31">
        <v>6</v>
      </c>
    </row>
    <row r="12" spans="1:9" ht="15.75" x14ac:dyDescent="0.25">
      <c r="A12" s="56" t="str">
        <f>Responses!A10</f>
        <v>Page Southerland Page</v>
      </c>
      <c r="B12" s="26">
        <v>28</v>
      </c>
      <c r="C12" s="20">
        <v>24</v>
      </c>
      <c r="D12" s="20">
        <v>12</v>
      </c>
      <c r="E12" s="20">
        <v>8</v>
      </c>
      <c r="F12" s="33">
        <v>4</v>
      </c>
      <c r="G12" s="33">
        <v>4</v>
      </c>
      <c r="H12" s="7">
        <f t="shared" si="0"/>
        <v>80</v>
      </c>
      <c r="I12" s="29">
        <v>5</v>
      </c>
    </row>
    <row r="13" spans="1:9" ht="15.75" x14ac:dyDescent="0.25">
      <c r="A13" s="56" t="str">
        <f>Responses!A11</f>
        <v>PBK</v>
      </c>
      <c r="B13" s="26">
        <v>21</v>
      </c>
      <c r="C13" s="20">
        <v>24</v>
      </c>
      <c r="D13" s="20">
        <v>12</v>
      </c>
      <c r="E13" s="20">
        <v>8</v>
      </c>
      <c r="F13" s="33">
        <v>4</v>
      </c>
      <c r="G13" s="33">
        <v>4</v>
      </c>
      <c r="H13" s="7">
        <f t="shared" si="0"/>
        <v>73</v>
      </c>
      <c r="I13" s="31">
        <v>7</v>
      </c>
    </row>
    <row r="14" spans="1:9" ht="15.75" x14ac:dyDescent="0.25">
      <c r="A14" s="56" t="str">
        <f>Responses!A12</f>
        <v>Shepley Bulfinch</v>
      </c>
      <c r="B14" s="26">
        <v>21</v>
      </c>
      <c r="C14" s="20">
        <v>24</v>
      </c>
      <c r="D14" s="20">
        <v>9</v>
      </c>
      <c r="E14" s="20">
        <v>8</v>
      </c>
      <c r="F14" s="33">
        <v>3</v>
      </c>
      <c r="G14" s="33">
        <v>3</v>
      </c>
      <c r="H14" s="7">
        <f t="shared" si="0"/>
        <v>68</v>
      </c>
      <c r="I14" s="29">
        <v>8</v>
      </c>
    </row>
    <row r="15" spans="1:9" ht="15.75" x14ac:dyDescent="0.25">
      <c r="A15" s="56" t="str">
        <f>Responses!A13</f>
        <v>STOA Architects</v>
      </c>
      <c r="B15" s="26">
        <v>35</v>
      </c>
      <c r="C15" s="20">
        <v>24</v>
      </c>
      <c r="D15" s="20">
        <v>12</v>
      </c>
      <c r="E15" s="20">
        <v>8</v>
      </c>
      <c r="F15" s="33">
        <v>4</v>
      </c>
      <c r="G15" s="33">
        <v>4</v>
      </c>
      <c r="H15" s="7">
        <f t="shared" si="0"/>
        <v>87</v>
      </c>
      <c r="I15" s="31">
        <v>9</v>
      </c>
    </row>
    <row r="16" spans="1:9" ht="15.75" x14ac:dyDescent="0.25">
      <c r="A16" s="56" t="str">
        <f>Responses!A14</f>
        <v>Turner Duran Architects</v>
      </c>
      <c r="B16" s="26">
        <v>21</v>
      </c>
      <c r="C16" s="20">
        <v>24</v>
      </c>
      <c r="D16" s="20">
        <v>9</v>
      </c>
      <c r="E16" s="20">
        <v>8</v>
      </c>
      <c r="F16" s="33">
        <v>3</v>
      </c>
      <c r="G16" s="33">
        <v>3</v>
      </c>
      <c r="H16" s="7">
        <f t="shared" si="0"/>
        <v>68</v>
      </c>
      <c r="I16" s="29">
        <v>10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24" sqref="C24"/>
    </sheetView>
  </sheetViews>
  <sheetFormatPr defaultRowHeight="12.75" x14ac:dyDescent="0.2"/>
  <cols>
    <col min="1" max="1" width="58" customWidth="1"/>
    <col min="2" max="2" width="9.140625" style="22"/>
  </cols>
  <sheetData>
    <row r="1" spans="1:9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3"/>
    </row>
    <row r="2" spans="1:9" ht="15.75" customHeight="1" x14ac:dyDescent="0.2">
      <c r="A2" s="50" t="str">
        <f>Responses!A2</f>
        <v>RFQ730-17034 A&amp;E ERP Bldg #11 Renovation for Petroleum Engineering</v>
      </c>
      <c r="B2" s="50"/>
      <c r="C2" s="50"/>
      <c r="D2" s="50"/>
      <c r="E2" s="50"/>
      <c r="F2" s="50"/>
      <c r="G2" s="50"/>
      <c r="H2" s="50"/>
      <c r="I2" s="43"/>
    </row>
    <row r="3" spans="1:9" ht="15.75" thickBot="1" x14ac:dyDescent="0.25">
      <c r="A3" s="43"/>
      <c r="B3" s="48"/>
      <c r="C3" s="43"/>
      <c r="D3" s="43"/>
      <c r="E3" s="43"/>
      <c r="F3" s="43"/>
      <c r="G3" s="43"/>
      <c r="H3" s="16"/>
      <c r="I3" s="43"/>
    </row>
    <row r="4" spans="1:9" ht="75" thickTop="1" thickBot="1" x14ac:dyDescent="0.25">
      <c r="A4" s="44" t="s">
        <v>4</v>
      </c>
      <c r="B4" s="2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45" t="s">
        <v>10</v>
      </c>
      <c r="H4" s="19" t="s">
        <v>11</v>
      </c>
      <c r="I4" s="46"/>
    </row>
    <row r="5" spans="1:9" ht="16.5" thickTop="1" x14ac:dyDescent="0.2">
      <c r="A5" s="47" t="str">
        <f>Responses!A5</f>
        <v>Courtney Harper Partners, LC</v>
      </c>
      <c r="B5" s="26">
        <v>28</v>
      </c>
      <c r="C5" s="20">
        <v>24</v>
      </c>
      <c r="D5" s="20">
        <v>10.5</v>
      </c>
      <c r="E5" s="20">
        <v>7</v>
      </c>
      <c r="F5" s="33">
        <v>3.75</v>
      </c>
      <c r="G5" s="33">
        <v>3</v>
      </c>
      <c r="H5" s="7">
        <f>SUM(B5:G5)</f>
        <v>76.25</v>
      </c>
      <c r="I5" s="30">
        <v>1</v>
      </c>
    </row>
    <row r="6" spans="1:9" ht="15.75" x14ac:dyDescent="0.25">
      <c r="A6" s="56" t="str">
        <f>Responses!A6</f>
        <v>Energy Architecture</v>
      </c>
      <c r="B6" s="26">
        <v>28</v>
      </c>
      <c r="C6" s="20">
        <v>24</v>
      </c>
      <c r="D6" s="20">
        <v>10.5</v>
      </c>
      <c r="E6" s="20">
        <v>8</v>
      </c>
      <c r="F6" s="33">
        <v>4</v>
      </c>
      <c r="G6" s="33">
        <v>4</v>
      </c>
      <c r="H6" s="7">
        <f t="shared" ref="H6:H14" si="0">SUM(B6:G6)</f>
        <v>78.5</v>
      </c>
      <c r="I6" s="29">
        <v>2</v>
      </c>
    </row>
    <row r="7" spans="1:9" ht="15.75" x14ac:dyDescent="0.25">
      <c r="A7" s="56" t="str">
        <f>Responses!A7</f>
        <v>ERO-Archictects</v>
      </c>
      <c r="B7" s="26">
        <v>24.5</v>
      </c>
      <c r="C7" s="20">
        <v>21</v>
      </c>
      <c r="D7" s="20">
        <v>10.5</v>
      </c>
      <c r="E7" s="20">
        <v>7</v>
      </c>
      <c r="F7" s="33">
        <v>3</v>
      </c>
      <c r="G7" s="33">
        <v>2</v>
      </c>
      <c r="H7" s="7">
        <f t="shared" si="0"/>
        <v>68</v>
      </c>
      <c r="I7" s="31">
        <v>3</v>
      </c>
    </row>
    <row r="8" spans="1:9" ht="15.75" x14ac:dyDescent="0.25">
      <c r="A8" s="56" t="str">
        <f>Responses!A8</f>
        <v>HarrisonKornberg</v>
      </c>
      <c r="B8" s="26">
        <v>29.75</v>
      </c>
      <c r="C8" s="20">
        <v>24</v>
      </c>
      <c r="D8" s="20">
        <v>12</v>
      </c>
      <c r="E8" s="20">
        <v>7</v>
      </c>
      <c r="F8" s="33">
        <v>3.5</v>
      </c>
      <c r="G8" s="33">
        <v>2</v>
      </c>
      <c r="H8" s="7">
        <f t="shared" si="0"/>
        <v>78.25</v>
      </c>
      <c r="I8" s="29">
        <v>4</v>
      </c>
    </row>
    <row r="9" spans="1:9" ht="15.75" x14ac:dyDescent="0.25">
      <c r="A9" s="56" t="str">
        <f>Responses!A9</f>
        <v>KCI Technologies</v>
      </c>
      <c r="B9" s="26">
        <v>26.25</v>
      </c>
      <c r="C9" s="20">
        <v>22.5</v>
      </c>
      <c r="D9" s="20">
        <v>9.75</v>
      </c>
      <c r="E9" s="20">
        <v>7</v>
      </c>
      <c r="F9" s="33">
        <v>3</v>
      </c>
      <c r="G9" s="33">
        <v>2</v>
      </c>
      <c r="H9" s="7">
        <f t="shared" si="0"/>
        <v>70.5</v>
      </c>
      <c r="I9" s="31">
        <v>6</v>
      </c>
    </row>
    <row r="10" spans="1:9" ht="15.75" x14ac:dyDescent="0.25">
      <c r="A10" s="56" t="str">
        <f>Responses!A10</f>
        <v>Page Southerland Page</v>
      </c>
      <c r="B10" s="26">
        <v>28</v>
      </c>
      <c r="C10" s="20">
        <v>24</v>
      </c>
      <c r="D10" s="20">
        <v>12</v>
      </c>
      <c r="E10" s="20">
        <v>8.5</v>
      </c>
      <c r="F10" s="33">
        <v>4</v>
      </c>
      <c r="G10" s="33">
        <v>4</v>
      </c>
      <c r="H10" s="7">
        <f t="shared" si="0"/>
        <v>80.5</v>
      </c>
      <c r="I10" s="29">
        <v>5</v>
      </c>
    </row>
    <row r="11" spans="1:9" ht="15.75" x14ac:dyDescent="0.25">
      <c r="A11" s="56" t="str">
        <f>Responses!A11</f>
        <v>PBK</v>
      </c>
      <c r="B11" s="26">
        <v>26.25</v>
      </c>
      <c r="C11" s="20">
        <v>22.5</v>
      </c>
      <c r="D11" s="20">
        <v>12</v>
      </c>
      <c r="E11" s="20">
        <v>8</v>
      </c>
      <c r="F11" s="33">
        <v>4</v>
      </c>
      <c r="G11" s="33">
        <v>4</v>
      </c>
      <c r="H11" s="7">
        <f t="shared" si="0"/>
        <v>76.75</v>
      </c>
      <c r="I11" s="31">
        <v>7</v>
      </c>
    </row>
    <row r="12" spans="1:9" ht="15.75" x14ac:dyDescent="0.25">
      <c r="A12" s="56" t="str">
        <f>Responses!A12</f>
        <v>Shepley Bulfinch</v>
      </c>
      <c r="B12" s="26">
        <v>28</v>
      </c>
      <c r="C12" s="20">
        <v>24</v>
      </c>
      <c r="D12" s="20">
        <v>11.25</v>
      </c>
      <c r="E12" s="20">
        <v>8</v>
      </c>
      <c r="F12" s="33">
        <v>2.75</v>
      </c>
      <c r="G12" s="33">
        <v>4</v>
      </c>
      <c r="H12" s="7">
        <f t="shared" si="0"/>
        <v>78</v>
      </c>
      <c r="I12" s="29">
        <v>8</v>
      </c>
    </row>
    <row r="13" spans="1:9" ht="15.75" x14ac:dyDescent="0.25">
      <c r="A13" s="56" t="str">
        <f>Responses!A13</f>
        <v>STOA Architects</v>
      </c>
      <c r="B13" s="26">
        <v>28</v>
      </c>
      <c r="C13" s="20">
        <v>23.4</v>
      </c>
      <c r="D13" s="20">
        <v>12</v>
      </c>
      <c r="E13" s="20">
        <v>7.8</v>
      </c>
      <c r="F13" s="33">
        <v>4</v>
      </c>
      <c r="G13" s="33">
        <v>3</v>
      </c>
      <c r="H13" s="7">
        <f t="shared" si="0"/>
        <v>78.2</v>
      </c>
      <c r="I13" s="31">
        <v>9</v>
      </c>
    </row>
    <row r="14" spans="1:9" ht="15.75" x14ac:dyDescent="0.25">
      <c r="A14" s="56" t="str">
        <f>Responses!A14</f>
        <v>Turner Duran Architects</v>
      </c>
      <c r="B14" s="26">
        <v>26.25</v>
      </c>
      <c r="C14" s="20">
        <v>24</v>
      </c>
      <c r="D14" s="20">
        <v>11.25</v>
      </c>
      <c r="E14" s="20">
        <v>8</v>
      </c>
      <c r="F14" s="33">
        <v>4</v>
      </c>
      <c r="G14" s="33">
        <v>3.75</v>
      </c>
      <c r="H14" s="7">
        <f t="shared" si="0"/>
        <v>77.25</v>
      </c>
      <c r="I14" s="29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B17" sqref="B17"/>
    </sheetView>
  </sheetViews>
  <sheetFormatPr defaultRowHeight="12.75" x14ac:dyDescent="0.2"/>
  <cols>
    <col min="1" max="1" width="47.140625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7" width="8.28515625" bestFit="1" customWidth="1"/>
    <col min="8" max="8" width="9.140625" style="14" customWidth="1"/>
    <col min="9" max="9" width="17.5703125" bestFit="1" customWidth="1"/>
    <col min="10" max="10" width="11.42578125" customWidth="1"/>
  </cols>
  <sheetData>
    <row r="1" spans="1:11" ht="15.75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x14ac:dyDescent="0.2">
      <c r="A2" s="80" t="str">
        <f>Responses!A2</f>
        <v>RFQ730-17034 A&amp;E ERP Bldg #11 Renovation for Petroleum Engineering</v>
      </c>
      <c r="B2" s="81"/>
      <c r="C2" s="81"/>
      <c r="D2" s="81"/>
      <c r="E2" s="81"/>
      <c r="F2" s="81"/>
      <c r="G2" s="81"/>
      <c r="H2" s="81"/>
      <c r="I2" s="81"/>
      <c r="J2" s="81"/>
    </row>
    <row r="3" spans="1:11" ht="15.75" thickBot="1" x14ac:dyDescent="0.25">
      <c r="A3" s="15"/>
      <c r="B3" s="15"/>
      <c r="C3" s="15"/>
      <c r="D3" s="15"/>
      <c r="E3" s="15"/>
      <c r="F3" s="15"/>
      <c r="G3" s="15"/>
      <c r="H3" s="15"/>
      <c r="I3" s="17"/>
      <c r="J3" s="17"/>
    </row>
    <row r="4" spans="1:11" ht="90" customHeight="1" thickBot="1" x14ac:dyDescent="0.25">
      <c r="A4" s="3" t="s">
        <v>2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9" t="s">
        <v>3</v>
      </c>
      <c r="J4" s="2" t="s">
        <v>1</v>
      </c>
    </row>
    <row r="5" spans="1:11" ht="15.75" x14ac:dyDescent="0.2">
      <c r="A5" s="47" t="str">
        <f>Responses!A5</f>
        <v>Courtney Harper Partners, LC</v>
      </c>
      <c r="B5" s="10">
        <f>'Evaluator 1'!H5</f>
        <v>63</v>
      </c>
      <c r="C5" s="11">
        <f>'Evaluator 2'!H5</f>
        <v>63.5</v>
      </c>
      <c r="D5" s="11">
        <f>'Evaluator 3'!H5</f>
        <v>88</v>
      </c>
      <c r="E5" s="11">
        <f>'Evaluator 4'!H5</f>
        <v>62.7</v>
      </c>
      <c r="F5" s="11">
        <f>'Evaluator 5'!H7</f>
        <v>69</v>
      </c>
      <c r="G5" s="11">
        <f>'Evaluator 6 '!H5</f>
        <v>89.5</v>
      </c>
      <c r="H5" s="23">
        <f>'Evaluator 7'!H5</f>
        <v>76.25</v>
      </c>
      <c r="I5" s="12">
        <f t="shared" ref="I5:I13" si="0">AVERAGE(B5:H5)</f>
        <v>73.135714285714286</v>
      </c>
      <c r="J5" s="55">
        <f t="shared" ref="J5:J13" si="1">RANK(I5,$I$5:$I$13,0)</f>
        <v>5</v>
      </c>
      <c r="K5" s="30">
        <v>1</v>
      </c>
    </row>
    <row r="6" spans="1:11" s="69" customFormat="1" ht="15.75" x14ac:dyDescent="0.25">
      <c r="A6" s="62" t="str">
        <f>Responses!A6</f>
        <v>Energy Architecture</v>
      </c>
      <c r="B6" s="63">
        <f>'Evaluator 1'!H6</f>
        <v>75.5</v>
      </c>
      <c r="C6" s="64">
        <f>'Evaluator 2'!H6</f>
        <v>64.099999999999994</v>
      </c>
      <c r="D6" s="64">
        <f>'Evaluator 3'!H6</f>
        <v>85</v>
      </c>
      <c r="E6" s="64">
        <f>'Evaluator 4'!H6</f>
        <v>65.2</v>
      </c>
      <c r="F6" s="64">
        <f>'Evaluator 5'!H8</f>
        <v>70</v>
      </c>
      <c r="G6" s="64">
        <f>'Evaluator 6 '!H6</f>
        <v>91</v>
      </c>
      <c r="H6" s="65">
        <f>'Evaluator 7'!H6</f>
        <v>78.5</v>
      </c>
      <c r="I6" s="66">
        <f t="shared" si="0"/>
        <v>75.614285714285714</v>
      </c>
      <c r="J6" s="67">
        <f t="shared" si="1"/>
        <v>4</v>
      </c>
      <c r="K6" s="68">
        <v>2</v>
      </c>
    </row>
    <row r="7" spans="1:11" s="38" customFormat="1" ht="15.75" x14ac:dyDescent="0.25">
      <c r="A7" s="56" t="str">
        <f>Responses!A7</f>
        <v>ERO-Archictects</v>
      </c>
      <c r="B7" s="10">
        <f>'Evaluator 1'!H7</f>
        <v>41.5</v>
      </c>
      <c r="C7" s="11">
        <f>'Evaluator 2'!H7</f>
        <v>56.5</v>
      </c>
      <c r="D7" s="11">
        <f>'Evaluator 3'!H7</f>
        <v>67</v>
      </c>
      <c r="E7" s="11">
        <f>'Evaluator 4'!H7</f>
        <v>71.5</v>
      </c>
      <c r="F7" s="11">
        <f>'Evaluator 5'!H9</f>
        <v>65</v>
      </c>
      <c r="G7" s="11">
        <f>'Evaluator 6 '!H7</f>
        <v>87.5</v>
      </c>
      <c r="H7" s="54">
        <f>'Evaluator 7'!H7</f>
        <v>68</v>
      </c>
      <c r="I7" s="32">
        <f t="shared" si="0"/>
        <v>65.285714285714292</v>
      </c>
      <c r="J7" s="55">
        <f t="shared" si="1"/>
        <v>8</v>
      </c>
      <c r="K7" s="31">
        <v>3</v>
      </c>
    </row>
    <row r="8" spans="1:11" s="69" customFormat="1" ht="15.75" x14ac:dyDescent="0.25">
      <c r="A8" s="62" t="str">
        <f>Responses!A8</f>
        <v>HarrisonKornberg</v>
      </c>
      <c r="B8" s="63">
        <f>'Evaluator 1'!H8</f>
        <v>74.5</v>
      </c>
      <c r="C8" s="64">
        <f>'Evaluator 2'!H8</f>
        <v>70.5</v>
      </c>
      <c r="D8" s="64">
        <f>'Evaluator 3'!H8</f>
        <v>76.75</v>
      </c>
      <c r="E8" s="64">
        <f>'Evaluator 4'!H8</f>
        <v>77.5</v>
      </c>
      <c r="F8" s="64">
        <f>'Evaluator 5'!H10</f>
        <v>62</v>
      </c>
      <c r="G8" s="64">
        <f>'Evaluator 6 '!H8</f>
        <v>94.5</v>
      </c>
      <c r="H8" s="65">
        <f>'Evaluator 7'!H8</f>
        <v>78.25</v>
      </c>
      <c r="I8" s="66">
        <f t="shared" si="0"/>
        <v>76.285714285714292</v>
      </c>
      <c r="J8" s="67">
        <f t="shared" si="1"/>
        <v>3</v>
      </c>
      <c r="K8" s="68">
        <v>4</v>
      </c>
    </row>
    <row r="9" spans="1:11" s="38" customFormat="1" ht="15.75" x14ac:dyDescent="0.25">
      <c r="A9" s="56" t="str">
        <f>Responses!A9</f>
        <v>KCI Technologies</v>
      </c>
      <c r="B9" s="10">
        <f>'Evaluator 1'!H9</f>
        <v>59</v>
      </c>
      <c r="C9" s="11">
        <f>'Evaluator 2'!H9</f>
        <v>59</v>
      </c>
      <c r="D9" s="11">
        <f>'Evaluator 3'!H9</f>
        <v>79.25</v>
      </c>
      <c r="E9" s="11">
        <f>'Evaluator 4'!H9</f>
        <v>65.8</v>
      </c>
      <c r="F9" s="11">
        <f>'Evaluator 5'!H11</f>
        <v>58</v>
      </c>
      <c r="G9" s="11">
        <f>'Evaluator 6 '!H9</f>
        <v>88.5</v>
      </c>
      <c r="H9" s="54">
        <f>'Evaluator 7'!H9</f>
        <v>70.5</v>
      </c>
      <c r="I9" s="32">
        <f t="shared" si="0"/>
        <v>68.578571428571436</v>
      </c>
      <c r="J9" s="55">
        <f t="shared" si="1"/>
        <v>7</v>
      </c>
      <c r="K9" s="31">
        <v>5</v>
      </c>
    </row>
    <row r="10" spans="1:11" s="69" customFormat="1" ht="15.75" x14ac:dyDescent="0.25">
      <c r="A10" s="62" t="str">
        <f>Responses!A10</f>
        <v>Page Southerland Page</v>
      </c>
      <c r="B10" s="63">
        <f>'Evaluator 1'!H10</f>
        <v>71</v>
      </c>
      <c r="C10" s="64">
        <f>'Evaluator 2'!H10</f>
        <v>75</v>
      </c>
      <c r="D10" s="64">
        <f>'Evaluator 3'!H10</f>
        <v>79</v>
      </c>
      <c r="E10" s="64">
        <f>'Evaluator 4'!H10</f>
        <v>78.7</v>
      </c>
      <c r="F10" s="64">
        <f>'Evaluator 5'!H12</f>
        <v>80</v>
      </c>
      <c r="G10" s="64">
        <f>'Evaluator 6 '!H10</f>
        <v>91.5</v>
      </c>
      <c r="H10" s="65">
        <f>'Evaluator 7'!H10</f>
        <v>80.5</v>
      </c>
      <c r="I10" s="66">
        <f t="shared" si="0"/>
        <v>79.385714285714286</v>
      </c>
      <c r="J10" s="67">
        <f t="shared" si="1"/>
        <v>1</v>
      </c>
      <c r="K10" s="68">
        <v>6</v>
      </c>
    </row>
    <row r="11" spans="1:11" s="38" customFormat="1" ht="15.75" x14ac:dyDescent="0.25">
      <c r="A11" s="57" t="str">
        <f>Responses!A11</f>
        <v>PBK</v>
      </c>
      <c r="B11" s="58">
        <v>0</v>
      </c>
      <c r="C11" s="59">
        <v>0</v>
      </c>
      <c r="D11" s="59">
        <v>0</v>
      </c>
      <c r="E11" s="59">
        <f>'Evaluator 4'!H11</f>
        <v>0</v>
      </c>
      <c r="F11" s="59">
        <v>0</v>
      </c>
      <c r="G11" s="59">
        <f>'Evaluator 6 '!H11</f>
        <v>0</v>
      </c>
      <c r="H11" s="60">
        <v>0</v>
      </c>
      <c r="I11" s="61">
        <f t="shared" si="0"/>
        <v>0</v>
      </c>
      <c r="J11" s="55">
        <f t="shared" si="1"/>
        <v>9</v>
      </c>
      <c r="K11" s="31">
        <v>7</v>
      </c>
    </row>
    <row r="12" spans="1:11" s="69" customFormat="1" ht="15.75" x14ac:dyDescent="0.25">
      <c r="A12" s="62" t="str">
        <f>Responses!A12</f>
        <v>Shepley Bulfinch</v>
      </c>
      <c r="B12" s="63">
        <f>'Evaluator 1'!H12</f>
        <v>60.5</v>
      </c>
      <c r="C12" s="64">
        <f>'Evaluator 2'!H12</f>
        <v>75.5</v>
      </c>
      <c r="D12" s="64">
        <f>'Evaluator 3'!H12</f>
        <v>87</v>
      </c>
      <c r="E12" s="64">
        <f>'Evaluator 4'!H12</f>
        <v>85.899999999999991</v>
      </c>
      <c r="F12" s="64">
        <f>'Evaluator 5'!H14</f>
        <v>68</v>
      </c>
      <c r="G12" s="64">
        <f>'Evaluator 6 '!H12</f>
        <v>91</v>
      </c>
      <c r="H12" s="65">
        <f>'Evaluator 7'!H12</f>
        <v>78</v>
      </c>
      <c r="I12" s="66">
        <f t="shared" si="0"/>
        <v>77.98571428571428</v>
      </c>
      <c r="J12" s="67">
        <f t="shared" si="1"/>
        <v>2</v>
      </c>
      <c r="K12" s="68">
        <v>8</v>
      </c>
    </row>
    <row r="13" spans="1:11" s="38" customFormat="1" ht="15.75" x14ac:dyDescent="0.25">
      <c r="A13" s="56" t="str">
        <f>Responses!A13</f>
        <v>STOA Architects</v>
      </c>
      <c r="B13" s="10">
        <f>'Evaluator 1'!H13</f>
        <v>47.5</v>
      </c>
      <c r="C13" s="11">
        <f>'Evaluator 2'!H13</f>
        <v>75</v>
      </c>
      <c r="D13" s="11">
        <f>'Evaluator 3'!H13</f>
        <v>76.5</v>
      </c>
      <c r="E13" s="11">
        <f>'Evaluator 4'!H13</f>
        <v>76.599999999999994</v>
      </c>
      <c r="F13" s="11">
        <f>'Evaluator 5'!H15</f>
        <v>87</v>
      </c>
      <c r="G13" s="11">
        <f>'Evaluator 6 '!H13</f>
        <v>68.5</v>
      </c>
      <c r="H13" s="23">
        <f>'Evaluator 7'!H13</f>
        <v>78.2</v>
      </c>
      <c r="I13" s="32">
        <f t="shared" si="0"/>
        <v>72.757142857142853</v>
      </c>
      <c r="J13" s="55">
        <f t="shared" si="1"/>
        <v>6</v>
      </c>
      <c r="K13" s="31">
        <v>9</v>
      </c>
    </row>
    <row r="14" spans="1:11" s="43" customFormat="1" ht="15.75" x14ac:dyDescent="0.25">
      <c r="A14" s="56" t="str">
        <f>Responses!A14</f>
        <v>Turner Duran Architects</v>
      </c>
      <c r="B14" s="10">
        <f>'Evaluator 1'!H14</f>
        <v>43</v>
      </c>
      <c r="C14" s="11">
        <f>'Evaluator 2'!H14</f>
        <v>56.5</v>
      </c>
      <c r="D14" s="11">
        <f>'Evaluator 3'!H14</f>
        <v>66</v>
      </c>
      <c r="E14" s="11">
        <f>'Evaluator 4'!H14</f>
        <v>59.6</v>
      </c>
      <c r="F14" s="11">
        <f>'Evaluator 5'!H16</f>
        <v>68</v>
      </c>
      <c r="G14" s="11">
        <f>'Evaluator 6 '!H14</f>
        <v>74</v>
      </c>
      <c r="H14" s="23">
        <f>'Evaluator 7'!H14</f>
        <v>77.25</v>
      </c>
      <c r="I14" s="32">
        <f t="shared" ref="I14" si="2">AVERAGE(B14:H14)</f>
        <v>63.478571428571435</v>
      </c>
      <c r="J14" s="55">
        <f>RANK(I14,$I$5:$I$14,0)</f>
        <v>9</v>
      </c>
      <c r="K14" s="29">
        <v>10</v>
      </c>
    </row>
    <row r="15" spans="1:11" ht="15" x14ac:dyDescent="0.2">
      <c r="A15" s="43"/>
      <c r="B15" s="18" t="s">
        <v>56</v>
      </c>
      <c r="H15"/>
      <c r="I15" s="14"/>
    </row>
    <row r="16" spans="1:11" ht="15" x14ac:dyDescent="0.2">
      <c r="B16" s="15"/>
      <c r="H16"/>
      <c r="I16" s="14"/>
    </row>
    <row r="17" spans="2:11" ht="15" x14ac:dyDescent="0.2">
      <c r="B17" s="18" t="s">
        <v>57</v>
      </c>
      <c r="H17"/>
      <c r="I17" s="14"/>
    </row>
    <row r="19" spans="2:11" ht="54" customHeight="1" x14ac:dyDescent="0.2">
      <c r="I19" s="82" t="s">
        <v>23</v>
      </c>
      <c r="J19" s="83"/>
      <c r="K19" s="83"/>
    </row>
    <row r="22" spans="2:11" x14ac:dyDescent="0.2">
      <c r="I22" s="69" t="s">
        <v>31</v>
      </c>
    </row>
  </sheetData>
  <mergeCells count="3">
    <mergeCell ref="A1:J1"/>
    <mergeCell ref="A2:J2"/>
    <mergeCell ref="I19:K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6 </vt:lpstr>
      <vt:lpstr>Evaluator 5</vt:lpstr>
      <vt:lpstr>Evaluator 7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2017-07-18T14:42:18Z</dcterms:modified>
</cp:coreProperties>
</file>