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90" yWindow="240" windowWidth="20595" windowHeight="11265" tabRatio="814" firstSheet="2" activeTab="10"/>
  </bookViews>
  <sheets>
    <sheet name="Responses" sheetId="19" r:id="rId1"/>
    <sheet name="Evaluator 1" sheetId="20" r:id="rId2"/>
    <sheet name="Evaluator 2" sheetId="21" r:id="rId3"/>
    <sheet name="Evaluator 3" sheetId="22" r:id="rId4"/>
    <sheet name="Evaluator 4" sheetId="23" r:id="rId5"/>
    <sheet name="Evaluator 5" sheetId="26" r:id="rId6"/>
    <sheet name="Evaluator 6" sheetId="29" r:id="rId7"/>
    <sheet name="Evaluator 7" sheetId="31" r:id="rId8"/>
    <sheet name="Evaluator 8" sheetId="32" r:id="rId9"/>
    <sheet name="Summary" sheetId="28" r:id="rId10"/>
    <sheet name="Evaluation Matrix" sheetId="33" r:id="rId11"/>
  </sheets>
  <externalReferences>
    <externalReference r:id="rId12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H24" i="33" l="1"/>
  <c r="H23" i="33"/>
  <c r="H22" i="33"/>
  <c r="H21" i="33"/>
  <c r="H20" i="33"/>
  <c r="H19" i="33"/>
  <c r="H18" i="33"/>
  <c r="H17" i="33"/>
  <c r="H25" i="33" s="1"/>
  <c r="B3" i="33"/>
  <c r="B1" i="33"/>
  <c r="A6" i="28" l="1"/>
  <c r="A7" i="28"/>
  <c r="A8" i="28"/>
  <c r="A9" i="28"/>
  <c r="A10" i="28"/>
  <c r="A11" i="28"/>
  <c r="A12" i="28"/>
  <c r="A13" i="28"/>
  <c r="A14" i="28"/>
  <c r="A5" i="28"/>
  <c r="A12" i="32" l="1"/>
  <c r="J12" i="32"/>
  <c r="I12" i="28" s="1"/>
  <c r="A13" i="32"/>
  <c r="J13" i="32"/>
  <c r="I13" i="28" s="1"/>
  <c r="A14" i="32"/>
  <c r="J14" i="32"/>
  <c r="I14" i="28" s="1"/>
  <c r="A12" i="31"/>
  <c r="J12" i="31"/>
  <c r="H12" i="28" s="1"/>
  <c r="A13" i="31"/>
  <c r="J13" i="31"/>
  <c r="H13" i="28" s="1"/>
  <c r="A14" i="31"/>
  <c r="J14" i="31"/>
  <c r="H14" i="28" s="1"/>
  <c r="A12" i="29"/>
  <c r="J12" i="29"/>
  <c r="G12" i="28" s="1"/>
  <c r="A13" i="29"/>
  <c r="J13" i="29"/>
  <c r="G13" i="28" s="1"/>
  <c r="A14" i="29"/>
  <c r="J14" i="29"/>
  <c r="G14" i="28" s="1"/>
  <c r="A12" i="26"/>
  <c r="J12" i="26"/>
  <c r="F12" i="28" s="1"/>
  <c r="A13" i="26"/>
  <c r="J13" i="26"/>
  <c r="F13" i="28" s="1"/>
  <c r="A14" i="26"/>
  <c r="J14" i="26"/>
  <c r="F14" i="28" s="1"/>
  <c r="A12" i="23"/>
  <c r="J12" i="23"/>
  <c r="E12" i="28" s="1"/>
  <c r="A13" i="23"/>
  <c r="J13" i="23"/>
  <c r="E13" i="28" s="1"/>
  <c r="A14" i="23"/>
  <c r="J14" i="23"/>
  <c r="E14" i="28" s="1"/>
  <c r="A12" i="22"/>
  <c r="J12" i="22"/>
  <c r="D12" i="28" s="1"/>
  <c r="A13" i="22"/>
  <c r="J13" i="22"/>
  <c r="D13" i="28" s="1"/>
  <c r="A14" i="22"/>
  <c r="J14" i="22"/>
  <c r="D14" i="28" s="1"/>
  <c r="A12" i="21"/>
  <c r="J12" i="21"/>
  <c r="C12" i="28" s="1"/>
  <c r="A13" i="21"/>
  <c r="J13" i="21"/>
  <c r="C13" i="28" s="1"/>
  <c r="A14" i="21"/>
  <c r="J14" i="21"/>
  <c r="C14" i="28" s="1"/>
  <c r="J12" i="20"/>
  <c r="B12" i="28" s="1"/>
  <c r="J13" i="20"/>
  <c r="B13" i="28" s="1"/>
  <c r="J14" i="20"/>
  <c r="B14" i="28" s="1"/>
  <c r="A12" i="20"/>
  <c r="A13" i="20"/>
  <c r="A14" i="20"/>
  <c r="J11" i="32"/>
  <c r="I11" i="28" s="1"/>
  <c r="A11" i="32"/>
  <c r="J10" i="32"/>
  <c r="I10" i="28" s="1"/>
  <c r="A10" i="32"/>
  <c r="J9" i="32"/>
  <c r="I9" i="28" s="1"/>
  <c r="A9" i="32"/>
  <c r="J8" i="32"/>
  <c r="I8" i="28" s="1"/>
  <c r="A8" i="32"/>
  <c r="J7" i="32"/>
  <c r="I7" i="28" s="1"/>
  <c r="A7" i="32"/>
  <c r="J6" i="32"/>
  <c r="I6" i="28" s="1"/>
  <c r="A6" i="32"/>
  <c r="J5" i="32"/>
  <c r="I5" i="28" s="1"/>
  <c r="A5" i="32"/>
  <c r="A2" i="32"/>
  <c r="J14" i="28" l="1"/>
  <c r="J13" i="28"/>
  <c r="J12" i="28"/>
  <c r="A2" i="28"/>
  <c r="A2" i="31"/>
  <c r="J11" i="31"/>
  <c r="H11" i="28" s="1"/>
  <c r="A11" i="31"/>
  <c r="J10" i="31"/>
  <c r="H10" i="28" s="1"/>
  <c r="A10" i="31"/>
  <c r="J9" i="31"/>
  <c r="H9" i="28" s="1"/>
  <c r="A9" i="31"/>
  <c r="J8" i="31"/>
  <c r="H8" i="28" s="1"/>
  <c r="A8" i="31"/>
  <c r="J7" i="31"/>
  <c r="H7" i="28" s="1"/>
  <c r="A7" i="31"/>
  <c r="J6" i="31"/>
  <c r="H6" i="28" s="1"/>
  <c r="A6" i="31"/>
  <c r="J5" i="31"/>
  <c r="H5" i="28" s="1"/>
  <c r="A5" i="31"/>
  <c r="A2" i="29"/>
  <c r="A2" i="26"/>
  <c r="A2" i="23"/>
  <c r="A2" i="22"/>
  <c r="A2" i="21"/>
  <c r="A2" i="20"/>
  <c r="A6" i="29"/>
  <c r="A7" i="29"/>
  <c r="A8" i="29"/>
  <c r="A9" i="29"/>
  <c r="A10" i="29"/>
  <c r="A11" i="29"/>
  <c r="A6" i="26"/>
  <c r="A7" i="26"/>
  <c r="A8" i="26"/>
  <c r="A9" i="26"/>
  <c r="A10" i="26"/>
  <c r="A11" i="26"/>
  <c r="A6" i="23"/>
  <c r="A7" i="23"/>
  <c r="A8" i="23"/>
  <c r="A9" i="23"/>
  <c r="A10" i="23"/>
  <c r="A11" i="23"/>
  <c r="A6" i="22"/>
  <c r="A7" i="22"/>
  <c r="A8" i="22"/>
  <c r="A9" i="22"/>
  <c r="A10" i="22"/>
  <c r="A11" i="22"/>
  <c r="A5" i="22"/>
  <c r="A6" i="21"/>
  <c r="A7" i="21"/>
  <c r="A8" i="21"/>
  <c r="A9" i="21"/>
  <c r="A10" i="21"/>
  <c r="A11" i="21"/>
  <c r="A6" i="20"/>
  <c r="A7" i="20"/>
  <c r="A8" i="20"/>
  <c r="A9" i="20"/>
  <c r="A10" i="20"/>
  <c r="A11" i="20"/>
  <c r="A5" i="29"/>
  <c r="A5" i="26"/>
  <c r="A5" i="23"/>
  <c r="A5" i="21"/>
  <c r="A5" i="20"/>
  <c r="J5" i="29" l="1"/>
  <c r="G5" i="28" s="1"/>
  <c r="J7" i="29"/>
  <c r="G7" i="28" s="1"/>
  <c r="J9" i="29"/>
  <c r="G9" i="28" s="1"/>
  <c r="J10" i="29"/>
  <c r="G10" i="28" s="1"/>
  <c r="J11" i="29"/>
  <c r="G11" i="28" s="1"/>
  <c r="J6" i="29"/>
  <c r="G6" i="28" s="1"/>
  <c r="J8" i="29"/>
  <c r="G8" i="28" s="1"/>
  <c r="J5" i="26" l="1"/>
  <c r="F5" i="28" s="1"/>
  <c r="J6" i="26"/>
  <c r="F6" i="28" s="1"/>
  <c r="J7" i="26"/>
  <c r="F7" i="28" s="1"/>
  <c r="J8" i="26"/>
  <c r="F8" i="28" s="1"/>
  <c r="J9" i="26"/>
  <c r="F9" i="28" s="1"/>
  <c r="J10" i="26"/>
  <c r="F10" i="28" s="1"/>
  <c r="J11" i="26"/>
  <c r="F11" i="28" s="1"/>
  <c r="J7" i="23" l="1"/>
  <c r="E7" i="28" s="1"/>
  <c r="J8" i="23"/>
  <c r="E8" i="28" s="1"/>
  <c r="J9" i="23"/>
  <c r="E9" i="28" s="1"/>
  <c r="J10" i="23"/>
  <c r="E10" i="28" s="1"/>
  <c r="J11" i="23"/>
  <c r="E11" i="28" s="1"/>
  <c r="J5" i="23"/>
  <c r="E5" i="28" s="1"/>
  <c r="J6" i="23"/>
  <c r="E6" i="28" s="1"/>
  <c r="J11" i="22"/>
  <c r="D11" i="28" s="1"/>
  <c r="J8" i="22"/>
  <c r="D8" i="28" s="1"/>
  <c r="J7" i="22"/>
  <c r="D7" i="28" s="1"/>
  <c r="J5" i="22" l="1"/>
  <c r="D5" i="28" s="1"/>
  <c r="J6" i="22"/>
  <c r="D6" i="28" s="1"/>
  <c r="J10" i="22"/>
  <c r="D10" i="28" s="1"/>
  <c r="J9" i="22"/>
  <c r="D9" i="28" s="1"/>
  <c r="J11" i="21"/>
  <c r="C11" i="28" s="1"/>
  <c r="J10" i="21"/>
  <c r="C10" i="28" s="1"/>
  <c r="J9" i="21"/>
  <c r="C9" i="28" s="1"/>
  <c r="J8" i="21"/>
  <c r="C8" i="28" s="1"/>
  <c r="J7" i="21"/>
  <c r="C7" i="28" s="1"/>
  <c r="J6" i="21"/>
  <c r="C6" i="28" s="1"/>
  <c r="J5" i="21"/>
  <c r="C5" i="28" s="1"/>
  <c r="J5" i="20" l="1"/>
  <c r="B5" i="28" s="1"/>
  <c r="J6" i="20"/>
  <c r="B6" i="28" s="1"/>
  <c r="J7" i="20"/>
  <c r="B7" i="28" s="1"/>
  <c r="J8" i="20"/>
  <c r="B8" i="28" s="1"/>
  <c r="J9" i="20"/>
  <c r="B9" i="28" s="1"/>
  <c r="J10" i="20"/>
  <c r="B10" i="28" s="1"/>
  <c r="J11" i="20"/>
  <c r="B11" i="28" s="1"/>
  <c r="J5" i="28" l="1"/>
  <c r="J11" i="28" l="1"/>
  <c r="J10" i="28"/>
  <c r="J9" i="28"/>
  <c r="J8" i="28"/>
  <c r="J7" i="28"/>
  <c r="J6" i="28"/>
  <c r="K6" i="28" l="1"/>
  <c r="K12" i="28"/>
  <c r="K10" i="28"/>
  <c r="K9" i="28"/>
  <c r="K14" i="28"/>
  <c r="K7" i="28"/>
  <c r="K5" i="28"/>
  <c r="K11" i="28"/>
  <c r="K8" i="28"/>
  <c r="K13" i="28"/>
</calcChain>
</file>

<file path=xl/sharedStrings.xml><?xml version="1.0" encoding="utf-8"?>
<sst xmlns="http://schemas.openxmlformats.org/spreadsheetml/2006/main" count="139" uniqueCount="61">
  <si>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</si>
  <si>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</si>
  <si>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</si>
  <si>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</si>
  <si>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</si>
  <si>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</si>
  <si>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</si>
  <si>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</si>
  <si>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r>
      <t xml:space="preserve">Total
</t>
    </r>
    <r>
      <rPr>
        <b/>
        <sz val="8"/>
        <rFont val="Arial"/>
        <family val="2"/>
      </rPr>
      <t>(technical)</t>
    </r>
  </si>
  <si>
    <t>Criterion #4</t>
  </si>
  <si>
    <t>Criterion #5</t>
  </si>
  <si>
    <t>Criterion #6</t>
  </si>
  <si>
    <t xml:space="preserve">Total
</t>
  </si>
  <si>
    <t>Criterion #7</t>
  </si>
  <si>
    <t>Criterion #8</t>
  </si>
  <si>
    <t>J.T. Vaughn Construction, LLC</t>
  </si>
  <si>
    <t>Tellepsen Builders, LP</t>
  </si>
  <si>
    <t>The Whiting-Turner Contracting Company</t>
  </si>
  <si>
    <t>RFQ730-17043 CM@R UH-Katy Academic Building</t>
  </si>
  <si>
    <t>Bartlett Cocke General Contractors, LLC</t>
  </si>
  <si>
    <t>BE&amp;K Building Group</t>
  </si>
  <si>
    <t>D.E. Harvey Builders, Inc</t>
  </si>
  <si>
    <t>Durotech Inc</t>
  </si>
  <si>
    <t>EEReed Construction LP</t>
  </si>
  <si>
    <t>JE Dunn Construction</t>
  </si>
  <si>
    <t>Skanska USA Building Inc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</si>
  <si>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</si>
  <si>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</si>
  <si>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</si>
  <si>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</si>
  <si>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</si>
  <si>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</si>
  <si>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</si>
  <si>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Evaluator 8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</si>
  <si>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</si>
  <si>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</si>
  <si>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</si>
  <si>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</si>
  <si>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</si>
  <si>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</si>
  <si>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</si>
  <si>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</si>
  <si>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</si>
  <si>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</si>
  <si>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</si>
  <si>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</si>
  <si>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</si>
  <si>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</si>
  <si>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Relevant Experience and Capabilities</t>
  </si>
  <si>
    <t>2. Qualifications of Project Team</t>
  </si>
  <si>
    <t>3. Ability to Establish Budgets and Control Costs</t>
  </si>
  <si>
    <t>4. Ability to Meet Schedules</t>
  </si>
  <si>
    <t>5. Ability to Identify &amp; Resolve Problems</t>
  </si>
  <si>
    <t>6. Knowledge of &amp; Approach to Best Practices</t>
  </si>
  <si>
    <t>7. Ability to Manage Construction Safety Risks</t>
  </si>
  <si>
    <t>8. Quality and Responsiveness of Qualifications</t>
  </si>
  <si>
    <t>*Total =</t>
  </si>
  <si>
    <t>*Note:  Total should be equal to 100 if received 5-point per criterion.</t>
  </si>
  <si>
    <t>Special Instructions for Evaluators:</t>
  </si>
  <si>
    <t>Prepared by:  Senior Buyer 3/6/17</t>
  </si>
  <si>
    <t>Checked by:  Buyer 3 3/6/17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</si>
</sst>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6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8" fillId="7" borderId="0" applyNumberFormat="0" applyBorder="0" applyAlignment="0" applyProtection="0"/>
    <xf numFmtId="0" fontId="9" fillId="24" borderId="7" applyNumberFormat="0" applyAlignment="0" applyProtection="0"/>
    <xf numFmtId="0" fontId="10" fillId="25" borderId="8" applyNumberFormat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7" applyNumberFormat="0" applyAlignment="0" applyProtection="0"/>
    <xf numFmtId="0" fontId="17" fillId="0" borderId="12" applyNumberFormat="0" applyFill="0" applyAlignment="0" applyProtection="0"/>
    <xf numFmtId="0" fontId="18" fillId="26" borderId="0" applyNumberFormat="0" applyBorder="0" applyAlignment="0" applyProtection="0"/>
    <xf numFmtId="0" fontId="5" fillId="27" borderId="13" applyNumberFormat="0" applyFont="0" applyAlignment="0" applyProtection="0"/>
    <xf numFmtId="0" fontId="19" fillId="24" borderId="14" applyNumberFormat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5" fillId="27" borderId="13" applyNumberFormat="0" applyFont="0" applyAlignment="0" applyProtection="0"/>
    <xf numFmtId="44" fontId="5" fillId="0" borderId="0" applyFont="0" applyFill="0" applyBorder="0" applyAlignment="0" applyProtection="0"/>
    <xf numFmtId="0" fontId="4" fillId="27" borderId="13" applyNumberFormat="0" applyFont="0" applyAlignment="0" applyProtection="0"/>
    <xf numFmtId="0" fontId="5" fillId="0" borderId="0"/>
    <xf numFmtId="0" fontId="4" fillId="27" borderId="13" applyNumberFormat="0" applyFont="0" applyAlignment="0" applyProtection="0"/>
    <xf numFmtId="0" fontId="4" fillId="27" borderId="13" applyNumberFormat="0" applyFont="0" applyAlignment="0" applyProtection="0"/>
  </cellStyleXfs>
  <cellXfs count="9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2" fontId="2" fillId="0" borderId="6" xfId="0" applyNumberFormat="1" applyFont="1" applyBorder="1"/>
    <xf numFmtId="0" fontId="0" fillId="0" borderId="0" xfId="0"/>
    <xf numFmtId="0" fontId="2" fillId="0" borderId="16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5" borderId="20" xfId="0" applyFont="1" applyFill="1" applyBorder="1" applyAlignment="1">
      <alignment horizontal="center" vertical="center" textRotation="90"/>
    </xf>
    <xf numFmtId="0" fontId="3" fillId="0" borderId="20" xfId="0" applyFont="1" applyBorder="1" applyAlignment="1">
      <alignment horizontal="center" vertical="center"/>
    </xf>
    <xf numFmtId="0" fontId="0" fillId="0" borderId="0" xfId="0"/>
    <xf numFmtId="0" fontId="2" fillId="0" borderId="0" xfId="0" applyFont="1"/>
    <xf numFmtId="0" fontId="2" fillId="0" borderId="16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3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5" xfId="0" applyFont="1" applyBorder="1"/>
    <xf numFmtId="0" fontId="26" fillId="0" borderId="0" xfId="0" applyFont="1" applyFill="1"/>
    <xf numFmtId="0" fontId="25" fillId="0" borderId="0" xfId="0" applyFont="1"/>
    <xf numFmtId="0" fontId="28" fillId="0" borderId="0" xfId="0" applyFont="1"/>
    <xf numFmtId="0" fontId="29" fillId="0" borderId="18" xfId="0" applyFont="1" applyBorder="1" applyAlignment="1">
      <alignment horizontal="center" vertical="center" textRotation="90"/>
    </xf>
    <xf numFmtId="2" fontId="30" fillId="0" borderId="5" xfId="0" applyNumberFormat="1" applyFont="1" applyBorder="1"/>
    <xf numFmtId="0" fontId="27" fillId="0" borderId="0" xfId="0" applyFont="1" applyAlignment="1">
      <alignment horizontal="center"/>
    </xf>
    <xf numFmtId="0" fontId="27" fillId="28" borderId="0" xfId="0" applyFont="1" applyFill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29" borderId="0" xfId="0" applyFont="1" applyFill="1" applyAlignment="1">
      <alignment horizontal="center" vertical="center"/>
    </xf>
    <xf numFmtId="0" fontId="3" fillId="29" borderId="25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2" fontId="2" fillId="0" borderId="21" xfId="0" applyNumberFormat="1" applyFont="1" applyFill="1" applyBorder="1"/>
    <xf numFmtId="2" fontId="2" fillId="0" borderId="22" xfId="0" applyNumberFormat="1" applyFont="1" applyFill="1" applyBorder="1"/>
    <xf numFmtId="2" fontId="2" fillId="0" borderId="24" xfId="0" applyNumberFormat="1" applyFont="1" applyFill="1" applyBorder="1"/>
    <xf numFmtId="2" fontId="2" fillId="0" borderId="23" xfId="0" applyNumberFormat="1" applyFont="1" applyFill="1" applyBorder="1"/>
    <xf numFmtId="0" fontId="2" fillId="0" borderId="3" xfId="0" applyFont="1" applyFill="1" applyBorder="1"/>
    <xf numFmtId="0" fontId="0" fillId="0" borderId="0" xfId="0" applyFill="1"/>
    <xf numFmtId="0" fontId="2" fillId="30" borderId="3" xfId="0" applyFont="1" applyFill="1" applyBorder="1" applyAlignment="1">
      <alignment horizontal="center"/>
    </xf>
    <xf numFmtId="0" fontId="2" fillId="0" borderId="26" xfId="0" applyFont="1" applyBorder="1"/>
    <xf numFmtId="0" fontId="27" fillId="0" borderId="0" xfId="0" applyFont="1" applyFill="1" applyAlignment="1">
      <alignment horizontal="center"/>
    </xf>
    <xf numFmtId="0" fontId="2" fillId="31" borderId="5" xfId="0" applyFont="1" applyFill="1" applyBorder="1"/>
    <xf numFmtId="0" fontId="2" fillId="31" borderId="26" xfId="0" applyFont="1" applyFill="1" applyBorder="1"/>
    <xf numFmtId="0" fontId="2" fillId="0" borderId="5" xfId="0" applyFont="1" applyFill="1" applyBorder="1"/>
    <xf numFmtId="0" fontId="2" fillId="0" borderId="26" xfId="0" applyFont="1" applyFill="1" applyBorder="1"/>
    <xf numFmtId="0" fontId="3" fillId="0" borderId="0" xfId="0" applyFont="1" applyFill="1" applyAlignment="1">
      <alignment horizontal="center" vertical="center"/>
    </xf>
    <xf numFmtId="2" fontId="2" fillId="32" borderId="21" xfId="0" applyNumberFormat="1" applyFont="1" applyFill="1" applyBorder="1"/>
    <xf numFmtId="2" fontId="2" fillId="32" borderId="22" xfId="0" applyNumberFormat="1" applyFont="1" applyFill="1" applyBorder="1"/>
    <xf numFmtId="2" fontId="2" fillId="32" borderId="24" xfId="0" applyNumberFormat="1" applyFont="1" applyFill="1" applyBorder="1"/>
    <xf numFmtId="2" fontId="2" fillId="32" borderId="23" xfId="0" applyNumberFormat="1" applyFont="1" applyFill="1" applyBorder="1"/>
    <xf numFmtId="0" fontId="2" fillId="32" borderId="3" xfId="0" applyFont="1" applyFill="1" applyBorder="1"/>
    <xf numFmtId="0" fontId="3" fillId="32" borderId="25" xfId="0" applyFont="1" applyFill="1" applyBorder="1" applyAlignment="1">
      <alignment horizontal="center"/>
    </xf>
    <xf numFmtId="0" fontId="0" fillId="32" borderId="0" xfId="0" applyFill="1"/>
    <xf numFmtId="0" fontId="2" fillId="32" borderId="3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33" fillId="0" borderId="0" xfId="0" applyFont="1"/>
    <xf numFmtId="0" fontId="34" fillId="0" borderId="0" xfId="0" applyFont="1" applyAlignment="1">
      <alignment vertical="center"/>
    </xf>
    <xf numFmtId="0" fontId="3" fillId="33" borderId="42" xfId="0" applyFont="1" applyFill="1" applyBorder="1" applyAlignment="1">
      <alignment horizontal="right"/>
    </xf>
    <xf numFmtId="0" fontId="3" fillId="33" borderId="4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31" xfId="0" applyFont="1" applyBorder="1" applyAlignment="1">
      <alignment vertical="center" wrapText="1"/>
    </xf>
    <xf numFmtId="0" fontId="32" fillId="0" borderId="32" xfId="0" applyFont="1" applyBorder="1" applyAlignment="1">
      <alignment vertical="center" wrapText="1"/>
    </xf>
    <xf numFmtId="0" fontId="32" fillId="0" borderId="40" xfId="0" applyFont="1" applyBorder="1" applyAlignment="1">
      <alignment vertical="center" wrapText="1"/>
    </xf>
    <xf numFmtId="0" fontId="31" fillId="0" borderId="2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3" fillId="4" borderId="37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/>
    </xf>
    <xf numFmtId="0" fontId="32" fillId="0" borderId="31" xfId="0" applyFont="1" applyBorder="1" applyAlignment="1">
      <alignment horizontal="left" vertical="center" wrapText="1"/>
    </xf>
    <xf numFmtId="0" fontId="32" fillId="0" borderId="32" xfId="0" applyFont="1" applyBorder="1" applyAlignment="1">
      <alignment horizontal="left" vertical="center" wrapText="1"/>
    </xf>
    <xf numFmtId="0" fontId="32" fillId="0" borderId="4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5" fillId="0" borderId="0" xfId="0" applyFont="1" applyAlignment="1">
      <alignment horizontal="left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or%20Matrix%20RFQ730-17043%20CM@R%20UH-Katy%20Academic%20Buil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Summary"/>
    </sheetNames>
    <sheetDataSet>
      <sheetData sheetId="0"/>
      <sheetData sheetId="1">
        <row r="1">
          <cell r="A1" t="str">
            <v>RFQ730-17043 CM@R UH-Katy Academic Building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A20" sqref="A20"/>
    </sheetView>
  </sheetViews>
  <sheetFormatPr defaultRowHeight="12.75" x14ac:dyDescent="0.2"/>
  <cols>
    <col min="1" max="1" width="75.28515625" bestFit="1" customWidth="1"/>
  </cols>
  <sheetData>
    <row r="2" spans="1:5" ht="15.75" x14ac:dyDescent="0.2">
      <c r="A2" s="34" t="s">
        <v>18</v>
      </c>
    </row>
    <row r="3" spans="1:5" ht="13.5" thickBot="1" x14ac:dyDescent="0.25"/>
    <row r="4" spans="1:5" ht="26.25" customHeight="1" thickTop="1" x14ac:dyDescent="0.2">
      <c r="A4" s="4" t="s">
        <v>2</v>
      </c>
    </row>
    <row r="5" spans="1:5" s="1" customFormat="1" ht="15" x14ac:dyDescent="0.2">
      <c r="A5" s="19" t="s">
        <v>19</v>
      </c>
      <c r="B5" s="30">
        <v>1</v>
      </c>
      <c r="C5" s="24"/>
      <c r="D5" s="5"/>
      <c r="E5" s="5"/>
    </row>
    <row r="6" spans="1:5" ht="15" x14ac:dyDescent="0.2">
      <c r="A6" s="19" t="s">
        <v>20</v>
      </c>
      <c r="B6" s="29">
        <v>2</v>
      </c>
    </row>
    <row r="7" spans="1:5" ht="15" x14ac:dyDescent="0.2">
      <c r="A7" s="19" t="s">
        <v>21</v>
      </c>
      <c r="B7" s="30">
        <v>3</v>
      </c>
    </row>
    <row r="8" spans="1:5" ht="15" x14ac:dyDescent="0.2">
      <c r="A8" s="19" t="s">
        <v>22</v>
      </c>
      <c r="B8" s="29">
        <v>4</v>
      </c>
    </row>
    <row r="9" spans="1:5" ht="15" x14ac:dyDescent="0.2">
      <c r="A9" s="19" t="s">
        <v>23</v>
      </c>
      <c r="B9" s="30">
        <v>5</v>
      </c>
    </row>
    <row r="10" spans="1:5" ht="15" x14ac:dyDescent="0.2">
      <c r="A10" s="19" t="s">
        <v>15</v>
      </c>
      <c r="B10" s="29">
        <v>6</v>
      </c>
    </row>
    <row r="11" spans="1:5" ht="15" x14ac:dyDescent="0.2">
      <c r="A11" s="19" t="s">
        <v>24</v>
      </c>
      <c r="B11" s="30">
        <v>7</v>
      </c>
    </row>
    <row r="12" spans="1:5" ht="15" x14ac:dyDescent="0.2">
      <c r="A12" s="19" t="s">
        <v>25</v>
      </c>
      <c r="B12" s="43">
        <v>8</v>
      </c>
    </row>
    <row r="13" spans="1:5" ht="15" x14ac:dyDescent="0.2">
      <c r="A13" s="19" t="s">
        <v>16</v>
      </c>
      <c r="B13" s="30">
        <v>9</v>
      </c>
    </row>
    <row r="14" spans="1:5" ht="15" x14ac:dyDescent="0.2">
      <c r="A14" s="19" t="s">
        <v>17</v>
      </c>
      <c r="B14" s="43">
        <v>10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opLeftCell="A16" workbookViewId="0">
      <selection activeCell="J48" sqref="J48"/>
    </sheetView>
  </sheetViews>
  <sheetFormatPr defaultRowHeight="12.75" x14ac:dyDescent="0.2"/>
  <cols>
    <col min="1" max="1" width="44" bestFit="1" customWidth="1"/>
    <col min="2" max="2" width="8.140625" customWidth="1"/>
    <col min="3" max="3" width="7" bestFit="1" customWidth="1"/>
    <col min="4" max="4" width="8.28515625" bestFit="1" customWidth="1"/>
    <col min="5" max="5" width="7" bestFit="1" customWidth="1"/>
    <col min="6" max="6" width="10.140625" customWidth="1"/>
    <col min="7" max="7" width="7" style="14" customWidth="1"/>
    <col min="8" max="8" width="9.140625" style="14" customWidth="1"/>
    <col min="9" max="9" width="9.28515625" style="40" customWidth="1"/>
    <col min="10" max="10" width="17.5703125" bestFit="1" customWidth="1"/>
    <col min="11" max="11" width="10.42578125" bestFit="1" customWidth="1"/>
  </cols>
  <sheetData>
    <row r="1" spans="1:12" ht="15.75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2" x14ac:dyDescent="0.2">
      <c r="A2" s="67" t="str">
        <f>Responses!A2</f>
        <v>RFQ730-17043 CM@R UH-Katy Academic Building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2" ht="15.75" thickBot="1" x14ac:dyDescent="0.25">
      <c r="A3" s="15"/>
      <c r="B3" s="15"/>
      <c r="C3" s="15"/>
      <c r="D3" s="15"/>
      <c r="E3" s="15"/>
      <c r="F3" s="15"/>
      <c r="G3" s="15"/>
      <c r="H3" s="15"/>
      <c r="I3" s="5"/>
      <c r="J3" s="20"/>
      <c r="K3" s="20"/>
    </row>
    <row r="4" spans="1:12" ht="131.25" customHeight="1" thickBot="1" x14ac:dyDescent="0.25">
      <c r="A4" s="3" t="s">
        <v>2</v>
      </c>
      <c r="B4" s="12" t="s">
        <v>26</v>
      </c>
      <c r="C4" s="12" t="s">
        <v>27</v>
      </c>
      <c r="D4" s="12" t="s">
        <v>28</v>
      </c>
      <c r="E4" s="12" t="s">
        <v>29</v>
      </c>
      <c r="F4" s="12" t="s">
        <v>30</v>
      </c>
      <c r="G4" s="12" t="s">
        <v>31</v>
      </c>
      <c r="H4" s="12" t="s">
        <v>32</v>
      </c>
      <c r="I4" s="12" t="s">
        <v>33</v>
      </c>
      <c r="J4" s="13" t="s">
        <v>3</v>
      </c>
      <c r="K4" s="2" t="s">
        <v>1</v>
      </c>
    </row>
    <row r="5" spans="1:12" s="40" customFormat="1" ht="20.25" customHeight="1" x14ac:dyDescent="0.2">
      <c r="A5" s="19" t="str">
        <f>Responses!A5</f>
        <v>Bartlett Cocke General Contractors, LLC</v>
      </c>
      <c r="B5" s="35">
        <f>'Evaluator 1'!J5</f>
        <v>61</v>
      </c>
      <c r="C5" s="36">
        <f>'Evaluator 2'!J5</f>
        <v>68</v>
      </c>
      <c r="D5" s="36">
        <f>'Evaluator 3'!J5</f>
        <v>78</v>
      </c>
      <c r="E5" s="36">
        <f>'Evaluator 4'!J5</f>
        <v>79.5</v>
      </c>
      <c r="F5" s="36">
        <f>'Evaluator 5'!J5</f>
        <v>79</v>
      </c>
      <c r="G5" s="37">
        <f>'Evaluator 6'!J5</f>
        <v>71</v>
      </c>
      <c r="H5" s="37">
        <f>'Evaluator 7'!J5</f>
        <v>90</v>
      </c>
      <c r="I5" s="37">
        <f>'Evaluator 8'!J5</f>
        <v>90</v>
      </c>
      <c r="J5" s="38">
        <f t="shared" ref="J5:J14" si="0">AVERAGE(B5:I5)</f>
        <v>77.0625</v>
      </c>
      <c r="K5" s="39">
        <f t="shared" ref="K5:K14" si="1">RANK(J5,$J$5:$J$14,0)</f>
        <v>7</v>
      </c>
      <c r="L5" s="48">
        <v>1</v>
      </c>
    </row>
    <row r="6" spans="1:12" s="55" customFormat="1" ht="24" customHeight="1" x14ac:dyDescent="0.25">
      <c r="A6" s="56" t="str">
        <f>Responses!A6</f>
        <v>BE&amp;K Building Group</v>
      </c>
      <c r="B6" s="49">
        <f>'Evaluator 1'!J6</f>
        <v>73</v>
      </c>
      <c r="C6" s="50">
        <f>'Evaluator 2'!J6</f>
        <v>68</v>
      </c>
      <c r="D6" s="50">
        <f>'Evaluator 3'!J6</f>
        <v>92.5</v>
      </c>
      <c r="E6" s="50">
        <f>'Evaluator 4'!J6</f>
        <v>76.5</v>
      </c>
      <c r="F6" s="50">
        <f>'Evaluator 5'!J6</f>
        <v>80</v>
      </c>
      <c r="G6" s="51">
        <f>'Evaluator 6'!J6</f>
        <v>72</v>
      </c>
      <c r="H6" s="51">
        <f>'Evaluator 7'!J6</f>
        <v>100</v>
      </c>
      <c r="I6" s="51">
        <f>'Evaluator 8'!J6</f>
        <v>85.000000000000014</v>
      </c>
      <c r="J6" s="52">
        <f t="shared" si="0"/>
        <v>80.875</v>
      </c>
      <c r="K6" s="53">
        <f t="shared" si="1"/>
        <v>4</v>
      </c>
      <c r="L6" s="54">
        <v>2</v>
      </c>
    </row>
    <row r="7" spans="1:12" s="55" customFormat="1" ht="30.75" customHeight="1" x14ac:dyDescent="0.25">
      <c r="A7" s="56" t="str">
        <f>Responses!A7</f>
        <v>D.E. Harvey Builders, Inc</v>
      </c>
      <c r="B7" s="49">
        <f>'Evaluator 1'!J7</f>
        <v>77</v>
      </c>
      <c r="C7" s="50">
        <f>'Evaluator 2'!J7</f>
        <v>68</v>
      </c>
      <c r="D7" s="50">
        <f>'Evaluator 3'!J7</f>
        <v>85.5</v>
      </c>
      <c r="E7" s="50">
        <f>'Evaluator 4'!J7</f>
        <v>88</v>
      </c>
      <c r="F7" s="50">
        <f>'Evaluator 5'!J7</f>
        <v>81</v>
      </c>
      <c r="G7" s="51">
        <f>'Evaluator 6'!J7</f>
        <v>79.5</v>
      </c>
      <c r="H7" s="51">
        <f>'Evaluator 7'!J7</f>
        <v>80</v>
      </c>
      <c r="I7" s="51">
        <f>'Evaluator 8'!J7</f>
        <v>100</v>
      </c>
      <c r="J7" s="52">
        <f t="shared" si="0"/>
        <v>82.375</v>
      </c>
      <c r="K7" s="53">
        <f t="shared" si="1"/>
        <v>2</v>
      </c>
      <c r="L7" s="54">
        <v>3</v>
      </c>
    </row>
    <row r="8" spans="1:12" s="40" customFormat="1" ht="30.75" customHeight="1" x14ac:dyDescent="0.25">
      <c r="A8" s="19" t="str">
        <f>Responses!A8</f>
        <v>Durotech Inc</v>
      </c>
      <c r="B8" s="35">
        <f>'Evaluator 1'!J8</f>
        <v>56</v>
      </c>
      <c r="C8" s="36">
        <f>'Evaluator 2'!J8</f>
        <v>68</v>
      </c>
      <c r="D8" s="36">
        <f>'Evaluator 3'!J8</f>
        <v>79.5</v>
      </c>
      <c r="E8" s="36">
        <f>'Evaluator 4'!J8</f>
        <v>67</v>
      </c>
      <c r="F8" s="36">
        <f>'Evaluator 5'!J8</f>
        <v>74.300000000000011</v>
      </c>
      <c r="G8" s="37">
        <f>'Evaluator 6'!J8</f>
        <v>74</v>
      </c>
      <c r="H8" s="37">
        <f>'Evaluator 7'!J8</f>
        <v>70</v>
      </c>
      <c r="I8" s="37">
        <f>'Evaluator 8'!J8</f>
        <v>63.5</v>
      </c>
      <c r="J8" s="38">
        <f t="shared" si="0"/>
        <v>69.037499999999994</v>
      </c>
      <c r="K8" s="39">
        <f t="shared" si="1"/>
        <v>10</v>
      </c>
      <c r="L8" s="31">
        <v>4</v>
      </c>
    </row>
    <row r="9" spans="1:12" s="40" customFormat="1" ht="27" customHeight="1" x14ac:dyDescent="0.25">
      <c r="A9" s="19" t="str">
        <f>Responses!A9</f>
        <v>EEReed Construction LP</v>
      </c>
      <c r="B9" s="35">
        <f>'Evaluator 1'!J9</f>
        <v>63.5</v>
      </c>
      <c r="C9" s="36">
        <f>'Evaluator 2'!J9</f>
        <v>68</v>
      </c>
      <c r="D9" s="36">
        <f>'Evaluator 3'!J9</f>
        <v>87</v>
      </c>
      <c r="E9" s="36">
        <f>'Evaluator 4'!J9</f>
        <v>75</v>
      </c>
      <c r="F9" s="36">
        <f>'Evaluator 5'!J9</f>
        <v>82</v>
      </c>
      <c r="G9" s="37">
        <f>'Evaluator 6'!J9</f>
        <v>75.5</v>
      </c>
      <c r="H9" s="37">
        <f>'Evaluator 7'!J9</f>
        <v>75</v>
      </c>
      <c r="I9" s="37">
        <f>'Evaluator 8'!J9</f>
        <v>68</v>
      </c>
      <c r="J9" s="38">
        <f t="shared" si="0"/>
        <v>74.25</v>
      </c>
      <c r="K9" s="39">
        <f t="shared" si="1"/>
        <v>8</v>
      </c>
      <c r="L9" s="31">
        <v>5</v>
      </c>
    </row>
    <row r="10" spans="1:12" s="55" customFormat="1" ht="33" customHeight="1" x14ac:dyDescent="0.25">
      <c r="A10" s="56" t="str">
        <f>Responses!A10</f>
        <v>J.T. Vaughn Construction, LLC</v>
      </c>
      <c r="B10" s="49">
        <f>'Evaluator 1'!J10</f>
        <v>86.5</v>
      </c>
      <c r="C10" s="50">
        <f>'Evaluator 2'!J10</f>
        <v>70</v>
      </c>
      <c r="D10" s="50">
        <f>'Evaluator 3'!J10</f>
        <v>95</v>
      </c>
      <c r="E10" s="50">
        <f>'Evaluator 4'!J10</f>
        <v>75</v>
      </c>
      <c r="F10" s="50">
        <f>'Evaluator 5'!J10</f>
        <v>80</v>
      </c>
      <c r="G10" s="51">
        <f>'Evaluator 6'!J10</f>
        <v>89.3</v>
      </c>
      <c r="H10" s="51">
        <f>'Evaluator 7'!J10</f>
        <v>86</v>
      </c>
      <c r="I10" s="51">
        <f>'Evaluator 8'!J10</f>
        <v>95.7</v>
      </c>
      <c r="J10" s="52">
        <f t="shared" si="0"/>
        <v>84.6875</v>
      </c>
      <c r="K10" s="53">
        <f t="shared" si="1"/>
        <v>1</v>
      </c>
      <c r="L10" s="54">
        <v>6</v>
      </c>
    </row>
    <row r="11" spans="1:12" s="40" customFormat="1" ht="27" customHeight="1" x14ac:dyDescent="0.25">
      <c r="A11" s="19" t="str">
        <f>Responses!A11</f>
        <v>JE Dunn Construction</v>
      </c>
      <c r="B11" s="35">
        <f>'Evaluator 1'!J11</f>
        <v>74</v>
      </c>
      <c r="C11" s="36">
        <f>'Evaluator 2'!J11</f>
        <v>68.5</v>
      </c>
      <c r="D11" s="36">
        <f>'Evaluator 3'!J11</f>
        <v>86.5</v>
      </c>
      <c r="E11" s="36">
        <f>'Evaluator 4'!J11</f>
        <v>73.5</v>
      </c>
      <c r="F11" s="36">
        <f>'Evaluator 5'!J11</f>
        <v>80</v>
      </c>
      <c r="G11" s="37">
        <f>'Evaluator 6'!J11</f>
        <v>79</v>
      </c>
      <c r="H11" s="37">
        <f>'Evaluator 7'!J11</f>
        <v>72</v>
      </c>
      <c r="I11" s="37">
        <f>'Evaluator 8'!J11</f>
        <v>96.8</v>
      </c>
      <c r="J11" s="38">
        <f t="shared" si="0"/>
        <v>78.787499999999994</v>
      </c>
      <c r="K11" s="39">
        <f t="shared" si="1"/>
        <v>6</v>
      </c>
      <c r="L11" s="31">
        <v>7</v>
      </c>
    </row>
    <row r="12" spans="1:12" s="55" customFormat="1" ht="21" customHeight="1" x14ac:dyDescent="0.25">
      <c r="A12" s="56" t="str">
        <f>Responses!A12</f>
        <v>Skanska USA Building Inc</v>
      </c>
      <c r="B12" s="49">
        <f>'Evaluator 1'!J12</f>
        <v>69</v>
      </c>
      <c r="C12" s="50">
        <f>'Evaluator 2'!J12</f>
        <v>68</v>
      </c>
      <c r="D12" s="50">
        <f>'Evaluator 3'!J12</f>
        <v>90</v>
      </c>
      <c r="E12" s="50">
        <f>'Evaluator 4'!J12</f>
        <v>80.5</v>
      </c>
      <c r="F12" s="50">
        <f>'Evaluator 5'!J12</f>
        <v>74.800000000000011</v>
      </c>
      <c r="G12" s="51">
        <f>'Evaluator 6'!J12</f>
        <v>80.5</v>
      </c>
      <c r="H12" s="51">
        <f>'Evaluator 7'!J12</f>
        <v>91</v>
      </c>
      <c r="I12" s="51">
        <f>'Evaluator 8'!J12</f>
        <v>90.6</v>
      </c>
      <c r="J12" s="52">
        <f t="shared" si="0"/>
        <v>80.55</v>
      </c>
      <c r="K12" s="53">
        <f t="shared" si="1"/>
        <v>5</v>
      </c>
      <c r="L12" s="54">
        <v>8</v>
      </c>
    </row>
    <row r="13" spans="1:12" s="55" customFormat="1" ht="27.75" customHeight="1" x14ac:dyDescent="0.25">
      <c r="A13" s="56" t="str">
        <f>Responses!A13</f>
        <v>Tellepsen Builders, LP</v>
      </c>
      <c r="B13" s="49">
        <f>'Evaluator 1'!J13</f>
        <v>77</v>
      </c>
      <c r="C13" s="50">
        <f>'Evaluator 2'!J13</f>
        <v>70</v>
      </c>
      <c r="D13" s="50">
        <f>'Evaluator 3'!J13</f>
        <v>94</v>
      </c>
      <c r="E13" s="50">
        <f>'Evaluator 4'!J13</f>
        <v>77</v>
      </c>
      <c r="F13" s="50">
        <f>'Evaluator 5'!J13</f>
        <v>76</v>
      </c>
      <c r="G13" s="51">
        <f>'Evaluator 6'!J13</f>
        <v>88.9</v>
      </c>
      <c r="H13" s="51">
        <f>'Evaluator 7'!J13</f>
        <v>91</v>
      </c>
      <c r="I13" s="51">
        <f>'Evaluator 8'!J13</f>
        <v>85</v>
      </c>
      <c r="J13" s="52">
        <f t="shared" si="0"/>
        <v>82.362499999999997</v>
      </c>
      <c r="K13" s="53">
        <f t="shared" si="1"/>
        <v>3</v>
      </c>
      <c r="L13" s="54">
        <v>9</v>
      </c>
    </row>
    <row r="14" spans="1:12" s="40" customFormat="1" ht="33.75" customHeight="1" x14ac:dyDescent="0.25">
      <c r="A14" s="19" t="str">
        <f>Responses!A14</f>
        <v>The Whiting-Turner Contracting Company</v>
      </c>
      <c r="B14" s="35">
        <f>'Evaluator 1'!J14</f>
        <v>65</v>
      </c>
      <c r="C14" s="36">
        <f>'Evaluator 2'!J14</f>
        <v>68.5</v>
      </c>
      <c r="D14" s="36">
        <f>'Evaluator 3'!J14</f>
        <v>84</v>
      </c>
      <c r="E14" s="36">
        <f>'Evaluator 4'!J14</f>
        <v>81.5</v>
      </c>
      <c r="F14" s="36">
        <f>'Evaluator 5'!J14</f>
        <v>84.000000000000014</v>
      </c>
      <c r="G14" s="37">
        <f>'Evaluator 6'!J14</f>
        <v>86</v>
      </c>
      <c r="H14" s="37">
        <f>'Evaluator 7'!J14</f>
        <v>62</v>
      </c>
      <c r="I14" s="37">
        <f>'Evaluator 8'!J14</f>
        <v>59.5</v>
      </c>
      <c r="J14" s="38">
        <f t="shared" si="0"/>
        <v>73.8125</v>
      </c>
      <c r="K14" s="39">
        <f t="shared" si="1"/>
        <v>9</v>
      </c>
      <c r="L14" s="31">
        <v>10</v>
      </c>
    </row>
    <row r="15" spans="1:12" s="40" customFormat="1" x14ac:dyDescent="0.2"/>
    <row r="16" spans="1:12" s="40" customFormat="1" x14ac:dyDescent="0.2"/>
    <row r="17" spans="1:1" s="40" customFormat="1" x14ac:dyDescent="0.2"/>
    <row r="18" spans="1:1" s="40" customFormat="1" x14ac:dyDescent="0.2"/>
    <row r="19" spans="1:1" s="40" customFormat="1" ht="15" x14ac:dyDescent="0.2">
      <c r="A19" s="21" t="s">
        <v>59</v>
      </c>
    </row>
    <row r="20" spans="1:1" s="40" customFormat="1" x14ac:dyDescent="0.2"/>
    <row r="21" spans="1:1" ht="15" x14ac:dyDescent="0.2">
      <c r="A21" s="21" t="s">
        <v>60</v>
      </c>
    </row>
  </sheetData>
  <mergeCells count="2">
    <mergeCell ref="A1:K1"/>
    <mergeCell ref="A2:K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19" workbookViewId="0">
      <selection activeCell="K21" sqref="K21"/>
    </sheetView>
  </sheetViews>
  <sheetFormatPr defaultRowHeight="12.75" x14ac:dyDescent="0.2"/>
  <cols>
    <col min="1" max="1" width="27.7109375" customWidth="1"/>
    <col min="5" max="5" width="31" customWidth="1"/>
  </cols>
  <sheetData>
    <row r="1" spans="1:10" ht="16.5" thickBot="1" x14ac:dyDescent="0.3">
      <c r="A1" s="15" t="s">
        <v>34</v>
      </c>
      <c r="B1" s="72" t="str">
        <f>'[1]RFP Submittal'!A1</f>
        <v>RFQ730-17043 CM@R UH-Katy Academic Building</v>
      </c>
      <c r="C1" s="72"/>
      <c r="D1" s="72"/>
      <c r="E1" s="72"/>
      <c r="F1" s="15"/>
      <c r="G1" s="15"/>
      <c r="H1" s="15"/>
      <c r="I1" s="15"/>
      <c r="J1" s="15"/>
    </row>
    <row r="2" spans="1:10" ht="15" x14ac:dyDescent="0.2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15.75" thickBot="1" x14ac:dyDescent="0.25">
      <c r="A3" s="15" t="s">
        <v>35</v>
      </c>
      <c r="B3" s="73">
        <f>[1]Cover!E10</f>
        <v>0</v>
      </c>
      <c r="C3" s="73"/>
      <c r="D3" s="73"/>
      <c r="E3" s="73"/>
      <c r="F3" s="15"/>
      <c r="G3" s="15"/>
      <c r="H3" s="15"/>
      <c r="I3" s="15"/>
      <c r="J3" s="15"/>
    </row>
    <row r="4" spans="1:10" ht="15" x14ac:dyDescent="0.2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0" ht="15" x14ac:dyDescent="0.2">
      <c r="A5" s="74" t="s">
        <v>36</v>
      </c>
      <c r="B5" s="74"/>
      <c r="C5" s="74"/>
      <c r="D5" s="74"/>
      <c r="E5" s="74"/>
      <c r="F5" s="74"/>
      <c r="G5" s="74"/>
      <c r="H5" s="74"/>
      <c r="I5" s="15"/>
      <c r="J5" s="15"/>
    </row>
    <row r="6" spans="1:10" ht="15" x14ac:dyDescent="0.2">
      <c r="A6" s="74"/>
      <c r="B6" s="74"/>
      <c r="C6" s="74"/>
      <c r="D6" s="74"/>
      <c r="E6" s="74"/>
      <c r="F6" s="74"/>
      <c r="G6" s="74"/>
      <c r="H6" s="74"/>
      <c r="I6" s="15"/>
      <c r="J6" s="15"/>
    </row>
    <row r="7" spans="1:10" ht="15.75" thickBo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0" ht="16.5" thickTop="1" x14ac:dyDescent="0.25">
      <c r="A8" s="75" t="s">
        <v>37</v>
      </c>
      <c r="B8" s="76"/>
      <c r="C8" s="76"/>
      <c r="D8" s="76"/>
      <c r="E8" s="77"/>
      <c r="F8" s="15"/>
      <c r="G8" s="15"/>
      <c r="H8" s="15"/>
      <c r="I8" s="15"/>
      <c r="J8" s="15"/>
    </row>
    <row r="9" spans="1:10" ht="15" x14ac:dyDescent="0.2">
      <c r="A9" s="78" t="s">
        <v>38</v>
      </c>
      <c r="B9" s="79"/>
      <c r="C9" s="79"/>
      <c r="D9" s="79"/>
      <c r="E9" s="80"/>
      <c r="F9" s="15"/>
      <c r="G9" s="15"/>
      <c r="H9" s="15"/>
      <c r="I9" s="15"/>
      <c r="J9" s="15"/>
    </row>
    <row r="10" spans="1:10" ht="15" x14ac:dyDescent="0.2">
      <c r="A10" s="81" t="s">
        <v>39</v>
      </c>
      <c r="B10" s="82"/>
      <c r="C10" s="82"/>
      <c r="D10" s="82"/>
      <c r="E10" s="83"/>
      <c r="F10" s="15"/>
      <c r="G10" s="15"/>
      <c r="H10" s="15"/>
      <c r="I10" s="15"/>
      <c r="J10" s="15"/>
    </row>
    <row r="11" spans="1:10" ht="15" x14ac:dyDescent="0.2">
      <c r="A11" s="81" t="s">
        <v>40</v>
      </c>
      <c r="B11" s="82"/>
      <c r="C11" s="82"/>
      <c r="D11" s="82"/>
      <c r="E11" s="83"/>
      <c r="F11" s="15"/>
      <c r="G11" s="15"/>
      <c r="H11" s="15"/>
      <c r="I11" s="15"/>
      <c r="J11" s="15"/>
    </row>
    <row r="12" spans="1:10" ht="15" x14ac:dyDescent="0.2">
      <c r="A12" s="81" t="s">
        <v>41</v>
      </c>
      <c r="B12" s="82"/>
      <c r="C12" s="82"/>
      <c r="D12" s="82"/>
      <c r="E12" s="83"/>
      <c r="F12" s="15"/>
      <c r="G12" s="15"/>
      <c r="H12" s="15"/>
      <c r="I12" s="15"/>
      <c r="J12" s="15"/>
    </row>
    <row r="13" spans="1:10" ht="15" x14ac:dyDescent="0.2">
      <c r="A13" s="81" t="s">
        <v>42</v>
      </c>
      <c r="B13" s="82"/>
      <c r="C13" s="82"/>
      <c r="D13" s="82"/>
      <c r="E13" s="83"/>
      <c r="F13" s="15"/>
      <c r="G13" s="15"/>
      <c r="H13" s="15"/>
      <c r="I13" s="15"/>
      <c r="J13" s="15"/>
    </row>
    <row r="14" spans="1:10" ht="15.75" thickBot="1" x14ac:dyDescent="0.25">
      <c r="A14" s="84" t="s">
        <v>43</v>
      </c>
      <c r="B14" s="85"/>
      <c r="C14" s="85"/>
      <c r="D14" s="85"/>
      <c r="E14" s="86"/>
      <c r="F14" s="15"/>
      <c r="G14" s="15"/>
      <c r="H14" s="15"/>
      <c r="I14" s="15"/>
      <c r="J14" s="15"/>
    </row>
    <row r="15" spans="1:10" ht="16.5" thickTop="1" thickBo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pans="1:10" ht="16.5" thickTop="1" x14ac:dyDescent="0.25">
      <c r="A16" s="87" t="s">
        <v>44</v>
      </c>
      <c r="B16" s="88"/>
      <c r="C16" s="88"/>
      <c r="D16" s="88"/>
      <c r="E16" s="88"/>
      <c r="F16" s="57" t="s">
        <v>45</v>
      </c>
      <c r="G16" s="57" t="s">
        <v>46</v>
      </c>
      <c r="H16" s="58" t="s">
        <v>47</v>
      </c>
      <c r="I16" s="15"/>
      <c r="J16" s="15"/>
    </row>
    <row r="17" spans="1:10" ht="27.75" customHeight="1" x14ac:dyDescent="0.2">
      <c r="A17" s="69" t="s">
        <v>48</v>
      </c>
      <c r="B17" s="70"/>
      <c r="C17" s="70"/>
      <c r="D17" s="70"/>
      <c r="E17" s="71"/>
      <c r="F17" s="59"/>
      <c r="G17" s="59">
        <v>6</v>
      </c>
      <c r="H17" s="60">
        <f t="shared" ref="H17:H24" si="0">F17*G17</f>
        <v>0</v>
      </c>
      <c r="I17" s="61"/>
      <c r="J17" s="62"/>
    </row>
    <row r="18" spans="1:10" ht="35.25" customHeight="1" x14ac:dyDescent="0.2">
      <c r="A18" s="69" t="s">
        <v>49</v>
      </c>
      <c r="B18" s="70"/>
      <c r="C18" s="70"/>
      <c r="D18" s="70"/>
      <c r="E18" s="71"/>
      <c r="F18" s="59"/>
      <c r="G18" s="59">
        <v>4</v>
      </c>
      <c r="H18" s="60">
        <f t="shared" si="0"/>
        <v>0</v>
      </c>
      <c r="I18" s="61"/>
      <c r="J18" s="61"/>
    </row>
    <row r="19" spans="1:10" ht="36.75" customHeight="1" x14ac:dyDescent="0.2">
      <c r="A19" s="69" t="s">
        <v>50</v>
      </c>
      <c r="B19" s="70"/>
      <c r="C19" s="70"/>
      <c r="D19" s="70"/>
      <c r="E19" s="71"/>
      <c r="F19" s="59"/>
      <c r="G19" s="59">
        <v>2</v>
      </c>
      <c r="H19" s="60">
        <f t="shared" si="0"/>
        <v>0</v>
      </c>
      <c r="I19" s="61"/>
      <c r="J19" s="61"/>
    </row>
    <row r="20" spans="1:10" ht="27" customHeight="1" x14ac:dyDescent="0.2">
      <c r="A20" s="69" t="s">
        <v>51</v>
      </c>
      <c r="B20" s="70"/>
      <c r="C20" s="70"/>
      <c r="D20" s="70"/>
      <c r="E20" s="71"/>
      <c r="F20" s="59"/>
      <c r="G20" s="59">
        <v>2</v>
      </c>
      <c r="H20" s="60">
        <f t="shared" si="0"/>
        <v>0</v>
      </c>
      <c r="I20" s="61"/>
      <c r="J20" s="61"/>
    </row>
    <row r="21" spans="1:10" ht="27.75" customHeight="1" x14ac:dyDescent="0.2">
      <c r="A21" s="89" t="s">
        <v>52</v>
      </c>
      <c r="B21" s="90"/>
      <c r="C21" s="90"/>
      <c r="D21" s="90"/>
      <c r="E21" s="91"/>
      <c r="F21" s="59"/>
      <c r="G21" s="59">
        <v>2</v>
      </c>
      <c r="H21" s="60">
        <f t="shared" si="0"/>
        <v>0</v>
      </c>
      <c r="I21" s="61"/>
      <c r="J21" s="61"/>
    </row>
    <row r="22" spans="1:10" ht="28.5" customHeight="1" x14ac:dyDescent="0.2">
      <c r="A22" s="89" t="s">
        <v>53</v>
      </c>
      <c r="B22" s="90"/>
      <c r="C22" s="90"/>
      <c r="D22" s="90"/>
      <c r="E22" s="91"/>
      <c r="F22" s="59"/>
      <c r="G22" s="59">
        <v>2</v>
      </c>
      <c r="H22" s="60">
        <f t="shared" si="0"/>
        <v>0</v>
      </c>
      <c r="I22" s="61"/>
      <c r="J22" s="61"/>
    </row>
    <row r="23" spans="1:10" ht="30" customHeight="1" x14ac:dyDescent="0.2">
      <c r="A23" s="89" t="s">
        <v>54</v>
      </c>
      <c r="B23" s="90"/>
      <c r="C23" s="90"/>
      <c r="D23" s="90"/>
      <c r="E23" s="91"/>
      <c r="F23" s="59"/>
      <c r="G23" s="59">
        <v>1</v>
      </c>
      <c r="H23" s="60">
        <f t="shared" si="0"/>
        <v>0</v>
      </c>
      <c r="I23" s="61"/>
      <c r="J23" s="61"/>
    </row>
    <row r="24" spans="1:10" ht="22.5" customHeight="1" x14ac:dyDescent="0.2">
      <c r="A24" s="89" t="s">
        <v>55</v>
      </c>
      <c r="B24" s="90"/>
      <c r="C24" s="90"/>
      <c r="D24" s="90"/>
      <c r="E24" s="91"/>
      <c r="F24" s="59"/>
      <c r="G24" s="59">
        <v>1</v>
      </c>
      <c r="H24" s="60">
        <f t="shared" si="0"/>
        <v>0</v>
      </c>
      <c r="I24" s="61"/>
      <c r="J24" s="61"/>
    </row>
    <row r="25" spans="1:10" ht="16.5" thickBot="1" x14ac:dyDescent="0.3">
      <c r="A25" s="15"/>
      <c r="B25" s="15"/>
      <c r="C25" s="15"/>
      <c r="D25" s="15"/>
      <c r="E25" s="15"/>
      <c r="F25" s="15"/>
      <c r="G25" s="63" t="s">
        <v>56</v>
      </c>
      <c r="H25" s="64">
        <f>SUM(H17:H24)</f>
        <v>0</v>
      </c>
      <c r="I25" s="15"/>
      <c r="J25" s="15"/>
    </row>
    <row r="26" spans="1:10" ht="15" x14ac:dyDescent="0.2">
      <c r="A26" s="92" t="s">
        <v>57</v>
      </c>
      <c r="B26" s="92"/>
      <c r="C26" s="92"/>
      <c r="D26" s="92"/>
      <c r="E26" s="92"/>
      <c r="F26" s="15"/>
      <c r="G26" s="15"/>
      <c r="H26" s="15"/>
      <c r="I26" s="15"/>
      <c r="J26" s="15"/>
    </row>
    <row r="27" spans="1:10" ht="1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15" x14ac:dyDescent="0.2">
      <c r="A28" s="93" t="s">
        <v>58</v>
      </c>
      <c r="B28" s="93"/>
      <c r="C28" s="93"/>
      <c r="D28" s="15"/>
      <c r="E28" s="15"/>
      <c r="F28" s="15"/>
      <c r="G28" s="15"/>
      <c r="H28" s="15"/>
      <c r="I28" s="15"/>
      <c r="J28" s="15"/>
    </row>
    <row r="29" spans="1:10" ht="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</row>
  </sheetData>
  <protectedRanges>
    <protectedRange sqref="F17:F24" name="Points_1_2"/>
    <protectedRange sqref="B3:E3" name="Name_1_2"/>
  </protectedRanges>
  <mergeCells count="21">
    <mergeCell ref="A24:E24"/>
    <mergeCell ref="A26:E26"/>
    <mergeCell ref="A28:C28"/>
    <mergeCell ref="A18:E18"/>
    <mergeCell ref="A19:E19"/>
    <mergeCell ref="A20:E20"/>
    <mergeCell ref="A21:E21"/>
    <mergeCell ref="A22:E22"/>
    <mergeCell ref="A23:E23"/>
    <mergeCell ref="A17:E17"/>
    <mergeCell ref="B1:E1"/>
    <mergeCell ref="B3:E3"/>
    <mergeCell ref="A5:H6"/>
    <mergeCell ref="A8:E8"/>
    <mergeCell ref="A9:E9"/>
    <mergeCell ref="A10:E10"/>
    <mergeCell ref="A11:E11"/>
    <mergeCell ref="A12:E12"/>
    <mergeCell ref="A13:E13"/>
    <mergeCell ref="A14:E14"/>
    <mergeCell ref="A16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E24" sqref="E24"/>
    </sheetView>
  </sheetViews>
  <sheetFormatPr defaultRowHeight="12.75" x14ac:dyDescent="0.2"/>
  <cols>
    <col min="1" max="1" width="50.85546875" customWidth="1"/>
    <col min="2" max="2" width="8.140625" style="26" customWidth="1"/>
    <col min="3" max="3" width="6" customWidth="1"/>
    <col min="4" max="4" width="6.140625" customWidth="1"/>
    <col min="5" max="5" width="7.28515625" style="14" customWidth="1"/>
    <col min="6" max="6" width="7.42578125" style="14" customWidth="1"/>
    <col min="7" max="9" width="8.85546875" style="14" customWidth="1"/>
    <col min="10" max="10" width="12.42578125" customWidth="1"/>
  </cols>
  <sheetData>
    <row r="1" spans="1:11" ht="15.75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7"/>
    </row>
    <row r="2" spans="1:11" ht="12.75" customHeight="1" x14ac:dyDescent="0.2">
      <c r="A2" s="67" t="str">
        <f>Responses!A2</f>
        <v>RFQ730-17043 CM@R UH-Katy Academic Building</v>
      </c>
      <c r="B2" s="67"/>
      <c r="C2" s="67"/>
      <c r="D2" s="67"/>
      <c r="E2" s="67"/>
      <c r="F2" s="67"/>
      <c r="G2" s="67"/>
      <c r="H2" s="67"/>
      <c r="I2" s="67"/>
      <c r="J2" s="67"/>
      <c r="K2" s="7"/>
    </row>
    <row r="3" spans="1:11" ht="15.75" thickBot="1" x14ac:dyDescent="0.25">
      <c r="A3" s="7"/>
      <c r="C3" s="7"/>
      <c r="D3" s="7"/>
      <c r="J3" s="8"/>
      <c r="K3" s="7"/>
    </row>
    <row r="4" spans="1:11" ht="75" thickTop="1" thickBot="1" x14ac:dyDescent="0.25">
      <c r="A4" s="9" t="s">
        <v>4</v>
      </c>
      <c r="B4" s="27" t="s">
        <v>5</v>
      </c>
      <c r="C4" s="10" t="s">
        <v>6</v>
      </c>
      <c r="D4" s="10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18" t="s">
        <v>14</v>
      </c>
      <c r="J4" s="22" t="s">
        <v>12</v>
      </c>
      <c r="K4" s="11"/>
    </row>
    <row r="5" spans="1:11" ht="16.5" thickTop="1" x14ac:dyDescent="0.2">
      <c r="A5" s="41" t="str">
        <f>Responses!A5</f>
        <v>Bartlett Cocke General Contractors, LLC</v>
      </c>
      <c r="B5" s="44">
        <v>18</v>
      </c>
      <c r="C5" s="44">
        <v>12</v>
      </c>
      <c r="D5" s="44">
        <v>6</v>
      </c>
      <c r="E5" s="44">
        <v>6</v>
      </c>
      <c r="F5" s="44">
        <v>6</v>
      </c>
      <c r="G5" s="45">
        <v>6</v>
      </c>
      <c r="H5" s="45">
        <v>3</v>
      </c>
      <c r="I5" s="45">
        <v>4</v>
      </c>
      <c r="J5" s="6">
        <f t="shared" ref="J5:J11" si="0">SUM(B5:I5)</f>
        <v>61</v>
      </c>
      <c r="K5" s="32">
        <v>1</v>
      </c>
    </row>
    <row r="6" spans="1:11" ht="15.75" x14ac:dyDescent="0.25">
      <c r="A6" s="41" t="str">
        <f>Responses!A6</f>
        <v>BE&amp;K Building Group</v>
      </c>
      <c r="B6" s="46">
        <v>21</v>
      </c>
      <c r="C6" s="46">
        <v>14</v>
      </c>
      <c r="D6" s="46">
        <v>7</v>
      </c>
      <c r="E6" s="46">
        <v>7</v>
      </c>
      <c r="F6" s="46">
        <v>8</v>
      </c>
      <c r="G6" s="47">
        <v>8</v>
      </c>
      <c r="H6" s="47">
        <v>4</v>
      </c>
      <c r="I6" s="47">
        <v>4</v>
      </c>
      <c r="J6" s="6">
        <f t="shared" si="0"/>
        <v>73</v>
      </c>
      <c r="K6" s="31">
        <v>2</v>
      </c>
    </row>
    <row r="7" spans="1:11" ht="15.75" x14ac:dyDescent="0.25">
      <c r="A7" s="41" t="str">
        <f>Responses!A7</f>
        <v>D.E. Harvey Builders, Inc</v>
      </c>
      <c r="B7" s="44">
        <v>24</v>
      </c>
      <c r="C7" s="44">
        <v>16</v>
      </c>
      <c r="D7" s="44">
        <v>7</v>
      </c>
      <c r="E7" s="44">
        <v>8</v>
      </c>
      <c r="F7" s="44">
        <v>7</v>
      </c>
      <c r="G7" s="45">
        <v>7</v>
      </c>
      <c r="H7" s="45">
        <v>4</v>
      </c>
      <c r="I7" s="45">
        <v>4</v>
      </c>
      <c r="J7" s="6">
        <f t="shared" si="0"/>
        <v>77</v>
      </c>
      <c r="K7" s="33">
        <v>3</v>
      </c>
    </row>
    <row r="8" spans="1:11" ht="15.75" x14ac:dyDescent="0.25">
      <c r="A8" s="41" t="str">
        <f>Responses!A8</f>
        <v>Durotech Inc</v>
      </c>
      <c r="B8" s="46">
        <v>18</v>
      </c>
      <c r="C8" s="46">
        <v>10</v>
      </c>
      <c r="D8" s="46">
        <v>6</v>
      </c>
      <c r="E8" s="46">
        <v>5</v>
      </c>
      <c r="F8" s="46">
        <v>5</v>
      </c>
      <c r="G8" s="47">
        <v>5</v>
      </c>
      <c r="H8" s="47">
        <v>3</v>
      </c>
      <c r="I8" s="47">
        <v>4</v>
      </c>
      <c r="J8" s="6">
        <f t="shared" si="0"/>
        <v>56</v>
      </c>
      <c r="K8" s="31">
        <v>4</v>
      </c>
    </row>
    <row r="9" spans="1:11" ht="15.75" x14ac:dyDescent="0.25">
      <c r="A9" s="41" t="str">
        <f>Responses!A9</f>
        <v>EEReed Construction LP</v>
      </c>
      <c r="B9" s="44">
        <v>18</v>
      </c>
      <c r="C9" s="44">
        <v>12</v>
      </c>
      <c r="D9" s="44">
        <v>6</v>
      </c>
      <c r="E9" s="44">
        <v>7</v>
      </c>
      <c r="F9" s="44">
        <v>7</v>
      </c>
      <c r="G9" s="45">
        <v>6</v>
      </c>
      <c r="H9" s="45">
        <v>3.5</v>
      </c>
      <c r="I9" s="45">
        <v>4</v>
      </c>
      <c r="J9" s="6">
        <f t="shared" si="0"/>
        <v>63.5</v>
      </c>
      <c r="K9" s="33">
        <v>5</v>
      </c>
    </row>
    <row r="10" spans="1:11" ht="15.75" x14ac:dyDescent="0.25">
      <c r="A10" s="41" t="str">
        <f>Responses!A10</f>
        <v>J.T. Vaughn Construction, LLC</v>
      </c>
      <c r="B10" s="46">
        <v>27</v>
      </c>
      <c r="C10" s="46">
        <v>16</v>
      </c>
      <c r="D10" s="46">
        <v>9</v>
      </c>
      <c r="E10" s="46">
        <v>9</v>
      </c>
      <c r="F10" s="46">
        <v>9</v>
      </c>
      <c r="G10" s="47">
        <v>8</v>
      </c>
      <c r="H10" s="47">
        <v>4.5</v>
      </c>
      <c r="I10" s="47">
        <v>4</v>
      </c>
      <c r="J10" s="6">
        <f t="shared" si="0"/>
        <v>86.5</v>
      </c>
      <c r="K10" s="31">
        <v>6</v>
      </c>
    </row>
    <row r="11" spans="1:11" ht="15.75" x14ac:dyDescent="0.25">
      <c r="A11" s="41" t="str">
        <f>Responses!A11</f>
        <v>JE Dunn Construction</v>
      </c>
      <c r="B11" s="44">
        <v>21</v>
      </c>
      <c r="C11" s="44">
        <v>14</v>
      </c>
      <c r="D11" s="44">
        <v>8</v>
      </c>
      <c r="E11" s="44">
        <v>7</v>
      </c>
      <c r="F11" s="44">
        <v>8</v>
      </c>
      <c r="G11" s="45">
        <v>8</v>
      </c>
      <c r="H11" s="45">
        <v>4</v>
      </c>
      <c r="I11" s="45">
        <v>4</v>
      </c>
      <c r="J11" s="6">
        <f t="shared" si="0"/>
        <v>74</v>
      </c>
      <c r="K11" s="33">
        <v>7</v>
      </c>
    </row>
    <row r="12" spans="1:11" ht="15.75" x14ac:dyDescent="0.25">
      <c r="A12" s="41" t="str">
        <f>Responses!A12</f>
        <v>Skanska USA Building Inc</v>
      </c>
      <c r="B12" s="46">
        <v>21</v>
      </c>
      <c r="C12" s="46">
        <v>12</v>
      </c>
      <c r="D12" s="46">
        <v>7</v>
      </c>
      <c r="E12" s="46">
        <v>7</v>
      </c>
      <c r="F12" s="46">
        <v>7</v>
      </c>
      <c r="G12" s="47">
        <v>7</v>
      </c>
      <c r="H12" s="47">
        <v>4</v>
      </c>
      <c r="I12" s="47">
        <v>4</v>
      </c>
      <c r="J12" s="6">
        <f t="shared" ref="J12:J14" si="1">SUM(B12:I12)</f>
        <v>69</v>
      </c>
      <c r="K12" s="31">
        <v>8</v>
      </c>
    </row>
    <row r="13" spans="1:11" ht="15.75" x14ac:dyDescent="0.25">
      <c r="A13" s="41" t="str">
        <f>Responses!A13</f>
        <v>Tellepsen Builders, LP</v>
      </c>
      <c r="B13" s="44">
        <v>24</v>
      </c>
      <c r="C13" s="44">
        <v>14</v>
      </c>
      <c r="D13" s="44">
        <v>8</v>
      </c>
      <c r="E13" s="44">
        <v>8</v>
      </c>
      <c r="F13" s="44">
        <v>8</v>
      </c>
      <c r="G13" s="45">
        <v>7</v>
      </c>
      <c r="H13" s="45">
        <v>4</v>
      </c>
      <c r="I13" s="45">
        <v>4</v>
      </c>
      <c r="J13" s="6">
        <f t="shared" si="1"/>
        <v>77</v>
      </c>
      <c r="K13" s="33">
        <v>9</v>
      </c>
    </row>
    <row r="14" spans="1:11" ht="15.75" x14ac:dyDescent="0.25">
      <c r="A14" s="41" t="str">
        <f>Responses!A14</f>
        <v>The Whiting-Turner Contracting Company</v>
      </c>
      <c r="B14" s="46">
        <v>21</v>
      </c>
      <c r="C14" s="46">
        <v>12</v>
      </c>
      <c r="D14" s="46">
        <v>6</v>
      </c>
      <c r="E14" s="46">
        <v>6</v>
      </c>
      <c r="F14" s="46">
        <v>6</v>
      </c>
      <c r="G14" s="47">
        <v>6</v>
      </c>
      <c r="H14" s="47">
        <v>4</v>
      </c>
      <c r="I14" s="47">
        <v>4</v>
      </c>
      <c r="J14" s="6">
        <f t="shared" si="1"/>
        <v>65</v>
      </c>
      <c r="K14" s="31">
        <v>10</v>
      </c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K20" sqref="K20"/>
    </sheetView>
  </sheetViews>
  <sheetFormatPr defaultRowHeight="12.75" x14ac:dyDescent="0.2"/>
  <cols>
    <col min="1" max="1" width="62" customWidth="1"/>
    <col min="2" max="2" width="7" style="25" bestFit="1" customWidth="1"/>
    <col min="3" max="3" width="5.5703125" customWidth="1"/>
    <col min="4" max="4" width="6.42578125" bestFit="1" customWidth="1"/>
    <col min="5" max="5" width="6.7109375" bestFit="1" customWidth="1"/>
    <col min="8" max="9" width="9.140625" style="14"/>
    <col min="11" max="11" width="17.140625" customWidth="1"/>
  </cols>
  <sheetData>
    <row r="1" spans="1:11" ht="15.75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1" ht="12.75" customHeight="1" x14ac:dyDescent="0.2">
      <c r="A2" s="67" t="str">
        <f>Responses!A2</f>
        <v>RFQ730-17043 CM@R UH-Katy Academic Building</v>
      </c>
      <c r="B2" s="67"/>
      <c r="C2" s="67"/>
      <c r="D2" s="67"/>
      <c r="E2" s="67"/>
      <c r="F2" s="67"/>
      <c r="G2" s="67"/>
      <c r="H2" s="67"/>
      <c r="I2" s="67"/>
      <c r="J2" s="67"/>
    </row>
    <row r="3" spans="1:11" ht="15.75" thickBot="1" x14ac:dyDescent="0.25">
      <c r="A3" s="14"/>
      <c r="B3" s="26"/>
      <c r="C3" s="14"/>
      <c r="D3" s="14"/>
      <c r="E3" s="14"/>
      <c r="F3" s="14"/>
      <c r="G3" s="14"/>
      <c r="J3" s="16"/>
    </row>
    <row r="4" spans="1:11" ht="75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18" t="s">
        <v>14</v>
      </c>
      <c r="J4" s="22" t="s">
        <v>12</v>
      </c>
    </row>
    <row r="5" spans="1:11" ht="16.5" thickTop="1" x14ac:dyDescent="0.2">
      <c r="A5" s="41" t="str">
        <f>Responses!A5</f>
        <v>Bartlett Cocke General Contractors, LLC</v>
      </c>
      <c r="B5" s="28">
        <v>21</v>
      </c>
      <c r="C5" s="23">
        <v>12</v>
      </c>
      <c r="D5" s="23">
        <v>7</v>
      </c>
      <c r="E5" s="23">
        <v>7</v>
      </c>
      <c r="F5" s="23">
        <v>7</v>
      </c>
      <c r="G5" s="23">
        <v>7</v>
      </c>
      <c r="H5" s="42">
        <v>3.5</v>
      </c>
      <c r="I5" s="42">
        <v>3.5</v>
      </c>
      <c r="J5" s="6">
        <f t="shared" ref="J5:J11" si="0">SUM(B5:I5)</f>
        <v>68</v>
      </c>
      <c r="K5" s="32">
        <v>1</v>
      </c>
    </row>
    <row r="6" spans="1:11" ht="15.75" x14ac:dyDescent="0.25">
      <c r="A6" s="41" t="str">
        <f>Responses!A6</f>
        <v>BE&amp;K Building Group</v>
      </c>
      <c r="B6" s="28">
        <v>21</v>
      </c>
      <c r="C6" s="23">
        <v>14</v>
      </c>
      <c r="D6" s="23">
        <v>6</v>
      </c>
      <c r="E6" s="23">
        <v>6</v>
      </c>
      <c r="F6" s="23">
        <v>7</v>
      </c>
      <c r="G6" s="23">
        <v>7</v>
      </c>
      <c r="H6" s="42">
        <v>3.5</v>
      </c>
      <c r="I6" s="42">
        <v>3.5</v>
      </c>
      <c r="J6" s="6">
        <f t="shared" si="0"/>
        <v>68</v>
      </c>
      <c r="K6" s="31">
        <v>2</v>
      </c>
    </row>
    <row r="7" spans="1:11" ht="15.75" x14ac:dyDescent="0.25">
      <c r="A7" s="41" t="str">
        <f>Responses!A7</f>
        <v>D.E. Harvey Builders, Inc</v>
      </c>
      <c r="B7" s="28">
        <v>21</v>
      </c>
      <c r="C7" s="23">
        <v>14</v>
      </c>
      <c r="D7" s="23">
        <v>7</v>
      </c>
      <c r="E7" s="23">
        <v>7</v>
      </c>
      <c r="F7" s="23">
        <v>7</v>
      </c>
      <c r="G7" s="23">
        <v>6</v>
      </c>
      <c r="H7" s="42">
        <v>3</v>
      </c>
      <c r="I7" s="42">
        <v>3</v>
      </c>
      <c r="J7" s="6">
        <f t="shared" si="0"/>
        <v>68</v>
      </c>
      <c r="K7" s="33">
        <v>3</v>
      </c>
    </row>
    <row r="8" spans="1:11" ht="15.75" x14ac:dyDescent="0.25">
      <c r="A8" s="41" t="str">
        <f>Responses!A8</f>
        <v>Durotech Inc</v>
      </c>
      <c r="B8" s="28">
        <v>21</v>
      </c>
      <c r="C8" s="23">
        <v>14</v>
      </c>
      <c r="D8" s="23">
        <v>6</v>
      </c>
      <c r="E8" s="23">
        <v>7</v>
      </c>
      <c r="F8" s="23">
        <v>7</v>
      </c>
      <c r="G8" s="23">
        <v>6</v>
      </c>
      <c r="H8" s="42">
        <v>3.5</v>
      </c>
      <c r="I8" s="42">
        <v>3.5</v>
      </c>
      <c r="J8" s="6">
        <f t="shared" si="0"/>
        <v>68</v>
      </c>
      <c r="K8" s="31">
        <v>4</v>
      </c>
    </row>
    <row r="9" spans="1:11" ht="15.75" x14ac:dyDescent="0.25">
      <c r="A9" s="41" t="str">
        <f>Responses!A9</f>
        <v>EEReed Construction LP</v>
      </c>
      <c r="B9" s="28">
        <v>21</v>
      </c>
      <c r="C9" s="23">
        <v>14</v>
      </c>
      <c r="D9" s="23">
        <v>7</v>
      </c>
      <c r="E9" s="23">
        <v>6</v>
      </c>
      <c r="F9" s="23">
        <v>6</v>
      </c>
      <c r="G9" s="23">
        <v>7</v>
      </c>
      <c r="H9" s="42">
        <v>3.5</v>
      </c>
      <c r="I9" s="42">
        <v>3.5</v>
      </c>
      <c r="J9" s="6">
        <f t="shared" si="0"/>
        <v>68</v>
      </c>
      <c r="K9" s="33">
        <v>5</v>
      </c>
    </row>
    <row r="10" spans="1:11" ht="15.75" x14ac:dyDescent="0.25">
      <c r="A10" s="41" t="str">
        <f>Responses!A10</f>
        <v>J.T. Vaughn Construction, LLC</v>
      </c>
      <c r="B10" s="28">
        <v>21</v>
      </c>
      <c r="C10" s="23">
        <v>14</v>
      </c>
      <c r="D10" s="23">
        <v>7</v>
      </c>
      <c r="E10" s="23">
        <v>7</v>
      </c>
      <c r="F10" s="23">
        <v>7</v>
      </c>
      <c r="G10" s="23">
        <v>7</v>
      </c>
      <c r="H10" s="42">
        <v>3.5</v>
      </c>
      <c r="I10" s="42">
        <v>3.5</v>
      </c>
      <c r="J10" s="6">
        <f t="shared" si="0"/>
        <v>70</v>
      </c>
      <c r="K10" s="31">
        <v>6</v>
      </c>
    </row>
    <row r="11" spans="1:11" ht="15.75" x14ac:dyDescent="0.25">
      <c r="A11" s="41" t="str">
        <f>Responses!A11</f>
        <v>JE Dunn Construction</v>
      </c>
      <c r="B11" s="28">
        <v>21</v>
      </c>
      <c r="C11" s="23">
        <v>14</v>
      </c>
      <c r="D11" s="23">
        <v>7</v>
      </c>
      <c r="E11" s="23">
        <v>7</v>
      </c>
      <c r="F11" s="23">
        <v>7</v>
      </c>
      <c r="G11" s="23">
        <v>6</v>
      </c>
      <c r="H11" s="42">
        <v>3.5</v>
      </c>
      <c r="I11" s="42">
        <v>3</v>
      </c>
      <c r="J11" s="6">
        <f t="shared" si="0"/>
        <v>68.5</v>
      </c>
      <c r="K11" s="33">
        <v>7</v>
      </c>
    </row>
    <row r="12" spans="1:11" ht="15.75" x14ac:dyDescent="0.25">
      <c r="A12" s="41" t="str">
        <f>Responses!A12</f>
        <v>Skanska USA Building Inc</v>
      </c>
      <c r="B12" s="28">
        <v>21</v>
      </c>
      <c r="C12" s="23">
        <v>14</v>
      </c>
      <c r="D12" s="23">
        <v>6</v>
      </c>
      <c r="E12" s="23">
        <v>7</v>
      </c>
      <c r="F12" s="23">
        <v>6</v>
      </c>
      <c r="G12" s="23">
        <v>7</v>
      </c>
      <c r="H12" s="42">
        <v>3.5</v>
      </c>
      <c r="I12" s="42">
        <v>3.5</v>
      </c>
      <c r="J12" s="6">
        <f t="shared" ref="J12:J14" si="1">SUM(B12:I12)</f>
        <v>68</v>
      </c>
      <c r="K12" s="31">
        <v>8</v>
      </c>
    </row>
    <row r="13" spans="1:11" ht="15.75" x14ac:dyDescent="0.25">
      <c r="A13" s="41" t="str">
        <f>Responses!A13</f>
        <v>Tellepsen Builders, LP</v>
      </c>
      <c r="B13" s="28">
        <v>21</v>
      </c>
      <c r="C13" s="23">
        <v>14</v>
      </c>
      <c r="D13" s="23">
        <v>7</v>
      </c>
      <c r="E13" s="23">
        <v>7</v>
      </c>
      <c r="F13" s="23">
        <v>7</v>
      </c>
      <c r="G13" s="23">
        <v>7</v>
      </c>
      <c r="H13" s="42">
        <v>3.5</v>
      </c>
      <c r="I13" s="42">
        <v>3.5</v>
      </c>
      <c r="J13" s="6">
        <f t="shared" si="1"/>
        <v>70</v>
      </c>
      <c r="K13" s="33">
        <v>9</v>
      </c>
    </row>
    <row r="14" spans="1:11" ht="15.75" x14ac:dyDescent="0.25">
      <c r="A14" s="41" t="str">
        <f>Responses!A14</f>
        <v>The Whiting-Turner Contracting Company</v>
      </c>
      <c r="B14" s="28">
        <v>21</v>
      </c>
      <c r="C14" s="23">
        <v>14</v>
      </c>
      <c r="D14" s="23">
        <v>7</v>
      </c>
      <c r="E14" s="23">
        <v>6</v>
      </c>
      <c r="F14" s="23">
        <v>7</v>
      </c>
      <c r="G14" s="23">
        <v>7</v>
      </c>
      <c r="H14" s="42">
        <v>3</v>
      </c>
      <c r="I14" s="42">
        <v>3.5</v>
      </c>
      <c r="J14" s="6">
        <f t="shared" si="1"/>
        <v>68.5</v>
      </c>
      <c r="K14" s="31">
        <v>10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H19" sqref="H19"/>
    </sheetView>
  </sheetViews>
  <sheetFormatPr defaultRowHeight="12.75" x14ac:dyDescent="0.2"/>
  <cols>
    <col min="1" max="1" width="69.28515625" customWidth="1"/>
    <col min="2" max="2" width="8.42578125" style="25" customWidth="1"/>
    <col min="3" max="3" width="9.140625" customWidth="1"/>
    <col min="4" max="4" width="9.85546875" customWidth="1"/>
    <col min="5" max="5" width="9" customWidth="1"/>
    <col min="8" max="9" width="9.140625" style="14"/>
  </cols>
  <sheetData>
    <row r="1" spans="1:11" ht="15.75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1" ht="12.75" customHeight="1" x14ac:dyDescent="0.2">
      <c r="A2" s="67" t="str">
        <f>Responses!A2</f>
        <v>RFQ730-17043 CM@R UH-Katy Academic Building</v>
      </c>
      <c r="B2" s="67"/>
      <c r="C2" s="67"/>
      <c r="D2" s="67"/>
      <c r="E2" s="67"/>
      <c r="F2" s="67"/>
      <c r="G2" s="67"/>
      <c r="H2" s="67"/>
      <c r="I2" s="67"/>
      <c r="J2" s="67"/>
    </row>
    <row r="3" spans="1:11" ht="15.75" thickBot="1" x14ac:dyDescent="0.25">
      <c r="A3" s="14"/>
      <c r="B3" s="26"/>
      <c r="C3" s="14"/>
      <c r="D3" s="14"/>
      <c r="E3" s="14"/>
      <c r="F3" s="14"/>
      <c r="G3" s="14"/>
      <c r="J3" s="16"/>
    </row>
    <row r="4" spans="1:11" ht="75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18" t="s">
        <v>14</v>
      </c>
      <c r="J4" s="22" t="s">
        <v>8</v>
      </c>
    </row>
    <row r="5" spans="1:11" ht="16.5" thickTop="1" x14ac:dyDescent="0.2">
      <c r="A5" s="41" t="str">
        <f>Responses!A5</f>
        <v>Bartlett Cocke General Contractors, LLC</v>
      </c>
      <c r="B5" s="44">
        <v>21</v>
      </c>
      <c r="C5" s="44">
        <v>14</v>
      </c>
      <c r="D5" s="44">
        <v>10</v>
      </c>
      <c r="E5" s="44">
        <v>8</v>
      </c>
      <c r="F5" s="44">
        <v>8</v>
      </c>
      <c r="G5" s="45">
        <v>8</v>
      </c>
      <c r="H5" s="45">
        <v>5</v>
      </c>
      <c r="I5" s="45">
        <v>4</v>
      </c>
      <c r="J5" s="6">
        <f t="shared" ref="J5:J11" si="0">SUM(B5:I5)</f>
        <v>78</v>
      </c>
      <c r="K5" s="32">
        <v>1</v>
      </c>
    </row>
    <row r="6" spans="1:11" ht="15.75" x14ac:dyDescent="0.25">
      <c r="A6" s="41" t="str">
        <f>Responses!A6</f>
        <v>BE&amp;K Building Group</v>
      </c>
      <c r="B6" s="46">
        <v>28.5</v>
      </c>
      <c r="C6" s="46">
        <v>19</v>
      </c>
      <c r="D6" s="46">
        <v>10</v>
      </c>
      <c r="E6" s="46">
        <v>8</v>
      </c>
      <c r="F6" s="46">
        <v>10</v>
      </c>
      <c r="G6" s="47">
        <v>8</v>
      </c>
      <c r="H6" s="47">
        <v>4</v>
      </c>
      <c r="I6" s="47">
        <v>5</v>
      </c>
      <c r="J6" s="6">
        <f t="shared" si="0"/>
        <v>92.5</v>
      </c>
      <c r="K6" s="31">
        <v>2</v>
      </c>
    </row>
    <row r="7" spans="1:11" ht="15.75" x14ac:dyDescent="0.25">
      <c r="A7" s="41" t="str">
        <f>Responses!A7</f>
        <v>D.E. Harvey Builders, Inc</v>
      </c>
      <c r="B7" s="44">
        <v>25.5</v>
      </c>
      <c r="C7" s="44">
        <v>17</v>
      </c>
      <c r="D7" s="44">
        <v>10</v>
      </c>
      <c r="E7" s="44">
        <v>8</v>
      </c>
      <c r="F7" s="44">
        <v>8</v>
      </c>
      <c r="G7" s="45">
        <v>8</v>
      </c>
      <c r="H7" s="45">
        <v>4</v>
      </c>
      <c r="I7" s="45">
        <v>5</v>
      </c>
      <c r="J7" s="6">
        <f t="shared" si="0"/>
        <v>85.5</v>
      </c>
      <c r="K7" s="33">
        <v>3</v>
      </c>
    </row>
    <row r="8" spans="1:11" ht="15.75" x14ac:dyDescent="0.25">
      <c r="A8" s="41" t="str">
        <f>Responses!A8</f>
        <v>Durotech Inc</v>
      </c>
      <c r="B8" s="46">
        <v>22.5</v>
      </c>
      <c r="C8" s="46">
        <v>15</v>
      </c>
      <c r="D8" s="46">
        <v>10</v>
      </c>
      <c r="E8" s="46">
        <v>8</v>
      </c>
      <c r="F8" s="46">
        <v>8</v>
      </c>
      <c r="G8" s="47">
        <v>8</v>
      </c>
      <c r="H8" s="47">
        <v>4</v>
      </c>
      <c r="I8" s="47">
        <v>4</v>
      </c>
      <c r="J8" s="6">
        <f t="shared" si="0"/>
        <v>79.5</v>
      </c>
      <c r="K8" s="31">
        <v>4</v>
      </c>
    </row>
    <row r="9" spans="1:11" ht="15.75" x14ac:dyDescent="0.25">
      <c r="A9" s="41" t="str">
        <f>Responses!A9</f>
        <v>EEReed Construction LP</v>
      </c>
      <c r="B9" s="44">
        <v>27</v>
      </c>
      <c r="C9" s="44">
        <v>17</v>
      </c>
      <c r="D9" s="44">
        <v>9</v>
      </c>
      <c r="E9" s="44">
        <v>10</v>
      </c>
      <c r="F9" s="44">
        <v>8</v>
      </c>
      <c r="G9" s="45">
        <v>8</v>
      </c>
      <c r="H9" s="45">
        <v>4</v>
      </c>
      <c r="I9" s="45">
        <v>4</v>
      </c>
      <c r="J9" s="6">
        <f t="shared" si="0"/>
        <v>87</v>
      </c>
      <c r="K9" s="33">
        <v>5</v>
      </c>
    </row>
    <row r="10" spans="1:11" ht="15.75" x14ac:dyDescent="0.25">
      <c r="A10" s="41" t="str">
        <f>Responses!A10</f>
        <v>J.T. Vaughn Construction, LLC</v>
      </c>
      <c r="B10" s="46">
        <v>30</v>
      </c>
      <c r="C10" s="46">
        <v>20</v>
      </c>
      <c r="D10" s="46">
        <v>10</v>
      </c>
      <c r="E10" s="46">
        <v>10</v>
      </c>
      <c r="F10" s="46">
        <v>8</v>
      </c>
      <c r="G10" s="47">
        <v>8</v>
      </c>
      <c r="H10" s="47">
        <v>4</v>
      </c>
      <c r="I10" s="47">
        <v>5</v>
      </c>
      <c r="J10" s="6">
        <f t="shared" si="0"/>
        <v>95</v>
      </c>
      <c r="K10" s="31">
        <v>6</v>
      </c>
    </row>
    <row r="11" spans="1:11" ht="15.75" x14ac:dyDescent="0.25">
      <c r="A11" s="41" t="str">
        <f>Responses!A11</f>
        <v>JE Dunn Construction</v>
      </c>
      <c r="B11" s="44">
        <v>25.5</v>
      </c>
      <c r="C11" s="44">
        <v>17</v>
      </c>
      <c r="D11" s="44">
        <v>10</v>
      </c>
      <c r="E11" s="44">
        <v>10</v>
      </c>
      <c r="F11" s="44">
        <v>8</v>
      </c>
      <c r="G11" s="45">
        <v>8</v>
      </c>
      <c r="H11" s="45">
        <v>4</v>
      </c>
      <c r="I11" s="45">
        <v>4</v>
      </c>
      <c r="J11" s="6">
        <f t="shared" si="0"/>
        <v>86.5</v>
      </c>
      <c r="K11" s="33">
        <v>7</v>
      </c>
    </row>
    <row r="12" spans="1:11" ht="15.75" x14ac:dyDescent="0.25">
      <c r="A12" s="41" t="str">
        <f>Responses!A12</f>
        <v>Skanska USA Building Inc</v>
      </c>
      <c r="B12" s="46">
        <v>27</v>
      </c>
      <c r="C12" s="46">
        <v>18</v>
      </c>
      <c r="D12" s="46">
        <v>10</v>
      </c>
      <c r="E12" s="46">
        <v>10</v>
      </c>
      <c r="F12" s="46">
        <v>8</v>
      </c>
      <c r="G12" s="47">
        <v>8</v>
      </c>
      <c r="H12" s="47">
        <v>4</v>
      </c>
      <c r="I12" s="47">
        <v>5</v>
      </c>
      <c r="J12" s="6">
        <f t="shared" ref="J12:J14" si="1">SUM(B12:I12)</f>
        <v>90</v>
      </c>
      <c r="K12" s="31">
        <v>8</v>
      </c>
    </row>
    <row r="13" spans="1:11" ht="15.75" x14ac:dyDescent="0.25">
      <c r="A13" s="41" t="str">
        <f>Responses!A13</f>
        <v>Tellepsen Builders, LP</v>
      </c>
      <c r="B13" s="44">
        <v>30</v>
      </c>
      <c r="C13" s="44">
        <v>20</v>
      </c>
      <c r="D13" s="44">
        <v>9</v>
      </c>
      <c r="E13" s="44">
        <v>10</v>
      </c>
      <c r="F13" s="44">
        <v>8</v>
      </c>
      <c r="G13" s="45">
        <v>8</v>
      </c>
      <c r="H13" s="45">
        <v>4</v>
      </c>
      <c r="I13" s="45">
        <v>5</v>
      </c>
      <c r="J13" s="6">
        <f t="shared" si="1"/>
        <v>94</v>
      </c>
      <c r="K13" s="33">
        <v>9</v>
      </c>
    </row>
    <row r="14" spans="1:11" ht="15.75" x14ac:dyDescent="0.25">
      <c r="A14" s="41" t="str">
        <f>Responses!A14</f>
        <v>The Whiting-Turner Contracting Company</v>
      </c>
      <c r="B14" s="46">
        <v>24</v>
      </c>
      <c r="C14" s="46">
        <v>16</v>
      </c>
      <c r="D14" s="46">
        <v>10</v>
      </c>
      <c r="E14" s="46">
        <v>10</v>
      </c>
      <c r="F14" s="46">
        <v>8</v>
      </c>
      <c r="G14" s="47">
        <v>8</v>
      </c>
      <c r="H14" s="47">
        <v>4</v>
      </c>
      <c r="I14" s="47">
        <v>4</v>
      </c>
      <c r="J14" s="6">
        <f t="shared" si="1"/>
        <v>84</v>
      </c>
      <c r="K14" s="31">
        <v>10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B30" sqref="B30"/>
    </sheetView>
  </sheetViews>
  <sheetFormatPr defaultRowHeight="12.75" x14ac:dyDescent="0.2"/>
  <cols>
    <col min="1" max="1" width="70.42578125" customWidth="1"/>
    <col min="2" max="2" width="7.7109375" style="25" customWidth="1"/>
    <col min="3" max="3" width="8.140625" customWidth="1"/>
    <col min="4" max="4" width="7.85546875" customWidth="1"/>
    <col min="5" max="5" width="9.42578125" customWidth="1"/>
    <col min="8" max="9" width="9.140625" style="14"/>
  </cols>
  <sheetData>
    <row r="1" spans="1:11" ht="15.75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1" ht="12.75" customHeight="1" x14ac:dyDescent="0.2">
      <c r="A2" s="67" t="str">
        <f>Responses!A2</f>
        <v>RFQ730-17043 CM@R UH-Katy Academic Building</v>
      </c>
      <c r="B2" s="67"/>
      <c r="C2" s="67"/>
      <c r="D2" s="67"/>
      <c r="E2" s="67"/>
      <c r="F2" s="67"/>
      <c r="G2" s="67"/>
      <c r="H2" s="67"/>
      <c r="I2" s="67"/>
      <c r="J2" s="67"/>
    </row>
    <row r="3" spans="1:11" ht="15.75" thickBot="1" x14ac:dyDescent="0.25">
      <c r="A3" s="14"/>
      <c r="B3" s="26"/>
      <c r="C3" s="14"/>
      <c r="D3" s="14"/>
      <c r="E3" s="14"/>
      <c r="F3" s="14"/>
      <c r="G3" s="14"/>
      <c r="J3" s="16"/>
    </row>
    <row r="4" spans="1:11" ht="75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18" t="s">
        <v>14</v>
      </c>
      <c r="J4" s="22" t="s">
        <v>8</v>
      </c>
    </row>
    <row r="5" spans="1:11" ht="16.5" thickTop="1" x14ac:dyDescent="0.2">
      <c r="A5" s="41" t="str">
        <f>Responses!A5</f>
        <v>Bartlett Cocke General Contractors, LLC</v>
      </c>
      <c r="B5" s="44">
        <v>27</v>
      </c>
      <c r="C5" s="44">
        <v>14</v>
      </c>
      <c r="D5" s="44">
        <v>8</v>
      </c>
      <c r="E5" s="44">
        <v>7.5</v>
      </c>
      <c r="F5" s="44">
        <v>8</v>
      </c>
      <c r="G5" s="45">
        <v>8</v>
      </c>
      <c r="H5" s="45">
        <v>3</v>
      </c>
      <c r="I5" s="45">
        <v>4</v>
      </c>
      <c r="J5" s="6">
        <f t="shared" ref="J5:J11" si="0">SUM(B5:I5)</f>
        <v>79.5</v>
      </c>
      <c r="K5" s="32">
        <v>1</v>
      </c>
    </row>
    <row r="6" spans="1:11" ht="15.75" x14ac:dyDescent="0.25">
      <c r="A6" s="41" t="str">
        <f>Responses!A6</f>
        <v>BE&amp;K Building Group</v>
      </c>
      <c r="B6" s="46">
        <v>22.5</v>
      </c>
      <c r="C6" s="46">
        <v>15</v>
      </c>
      <c r="D6" s="46">
        <v>7.5</v>
      </c>
      <c r="E6" s="46">
        <v>8</v>
      </c>
      <c r="F6" s="46">
        <v>8</v>
      </c>
      <c r="G6" s="47">
        <v>8</v>
      </c>
      <c r="H6" s="47">
        <v>4</v>
      </c>
      <c r="I6" s="47">
        <v>3.5</v>
      </c>
      <c r="J6" s="6">
        <f t="shared" si="0"/>
        <v>76.5</v>
      </c>
      <c r="K6" s="31">
        <v>2</v>
      </c>
    </row>
    <row r="7" spans="1:11" ht="15.75" x14ac:dyDescent="0.25">
      <c r="A7" s="41" t="str">
        <f>Responses!A7</f>
        <v>D.E. Harvey Builders, Inc</v>
      </c>
      <c r="B7" s="44">
        <v>30</v>
      </c>
      <c r="C7" s="44">
        <v>16</v>
      </c>
      <c r="D7" s="44">
        <v>8</v>
      </c>
      <c r="E7" s="44">
        <v>8</v>
      </c>
      <c r="F7" s="44">
        <v>8</v>
      </c>
      <c r="G7" s="45">
        <v>10</v>
      </c>
      <c r="H7" s="45">
        <v>4</v>
      </c>
      <c r="I7" s="45">
        <v>4</v>
      </c>
      <c r="J7" s="6">
        <f t="shared" si="0"/>
        <v>88</v>
      </c>
      <c r="K7" s="33">
        <v>3</v>
      </c>
    </row>
    <row r="8" spans="1:11" ht="15.75" x14ac:dyDescent="0.25">
      <c r="A8" s="41" t="str">
        <f>Responses!A8</f>
        <v>Durotech Inc</v>
      </c>
      <c r="B8" s="46">
        <v>21</v>
      </c>
      <c r="C8" s="46">
        <v>12</v>
      </c>
      <c r="D8" s="46">
        <v>7</v>
      </c>
      <c r="E8" s="46">
        <v>7</v>
      </c>
      <c r="F8" s="46">
        <v>7</v>
      </c>
      <c r="G8" s="47">
        <v>7</v>
      </c>
      <c r="H8" s="47">
        <v>3</v>
      </c>
      <c r="I8" s="47">
        <v>3</v>
      </c>
      <c r="J8" s="6">
        <f t="shared" si="0"/>
        <v>67</v>
      </c>
      <c r="K8" s="31">
        <v>4</v>
      </c>
    </row>
    <row r="9" spans="1:11" ht="15.75" x14ac:dyDescent="0.25">
      <c r="A9" s="41" t="str">
        <f>Responses!A9</f>
        <v>EEReed Construction LP</v>
      </c>
      <c r="B9" s="44">
        <v>22.5</v>
      </c>
      <c r="C9" s="44">
        <v>14</v>
      </c>
      <c r="D9" s="44">
        <v>8</v>
      </c>
      <c r="E9" s="44">
        <v>8</v>
      </c>
      <c r="F9" s="44">
        <v>8</v>
      </c>
      <c r="G9" s="45">
        <v>8</v>
      </c>
      <c r="H9" s="45">
        <v>3</v>
      </c>
      <c r="I9" s="45">
        <v>3.5</v>
      </c>
      <c r="J9" s="6">
        <f t="shared" si="0"/>
        <v>75</v>
      </c>
      <c r="K9" s="33">
        <v>5</v>
      </c>
    </row>
    <row r="10" spans="1:11" ht="15.75" x14ac:dyDescent="0.25">
      <c r="A10" s="41" t="str">
        <f>Responses!A10</f>
        <v>J.T. Vaughn Construction, LLC</v>
      </c>
      <c r="B10" s="46">
        <v>22.5</v>
      </c>
      <c r="C10" s="46">
        <v>13</v>
      </c>
      <c r="D10" s="46">
        <v>8</v>
      </c>
      <c r="E10" s="46">
        <v>8</v>
      </c>
      <c r="F10" s="46">
        <v>8</v>
      </c>
      <c r="G10" s="47">
        <v>8</v>
      </c>
      <c r="H10" s="47">
        <v>3.5</v>
      </c>
      <c r="I10" s="47">
        <v>4</v>
      </c>
      <c r="J10" s="6">
        <f t="shared" si="0"/>
        <v>75</v>
      </c>
      <c r="K10" s="31">
        <v>6</v>
      </c>
    </row>
    <row r="11" spans="1:11" ht="15.75" x14ac:dyDescent="0.25">
      <c r="A11" s="41" t="str">
        <f>Responses!A11</f>
        <v>JE Dunn Construction</v>
      </c>
      <c r="B11" s="44">
        <v>21</v>
      </c>
      <c r="C11" s="44">
        <v>14</v>
      </c>
      <c r="D11" s="44">
        <v>8</v>
      </c>
      <c r="E11" s="44">
        <v>8</v>
      </c>
      <c r="F11" s="44">
        <v>8</v>
      </c>
      <c r="G11" s="45">
        <v>8</v>
      </c>
      <c r="H11" s="45">
        <v>3.5</v>
      </c>
      <c r="I11" s="45">
        <v>3</v>
      </c>
      <c r="J11" s="6">
        <f t="shared" si="0"/>
        <v>73.5</v>
      </c>
      <c r="K11" s="33">
        <v>7</v>
      </c>
    </row>
    <row r="12" spans="1:11" ht="15.75" x14ac:dyDescent="0.25">
      <c r="A12" s="41" t="str">
        <f>Responses!A12</f>
        <v>Skanska USA Building Inc</v>
      </c>
      <c r="B12" s="46">
        <v>27</v>
      </c>
      <c r="C12" s="46">
        <v>14</v>
      </c>
      <c r="D12" s="46">
        <v>8</v>
      </c>
      <c r="E12" s="46">
        <v>8</v>
      </c>
      <c r="F12" s="46">
        <v>8</v>
      </c>
      <c r="G12" s="47">
        <v>8</v>
      </c>
      <c r="H12" s="47">
        <v>3.5</v>
      </c>
      <c r="I12" s="47">
        <v>4</v>
      </c>
      <c r="J12" s="6">
        <f t="shared" ref="J12:J14" si="1">SUM(B12:I12)</f>
        <v>80.5</v>
      </c>
      <c r="K12" s="31">
        <v>8</v>
      </c>
    </row>
    <row r="13" spans="1:11" ht="15.75" x14ac:dyDescent="0.25">
      <c r="A13" s="41" t="str">
        <f>Responses!A13</f>
        <v>Tellepsen Builders, LP</v>
      </c>
      <c r="B13" s="44">
        <v>24</v>
      </c>
      <c r="C13" s="44">
        <v>12</v>
      </c>
      <c r="D13" s="44">
        <v>8</v>
      </c>
      <c r="E13" s="44">
        <v>8</v>
      </c>
      <c r="F13" s="44">
        <v>8</v>
      </c>
      <c r="G13" s="45">
        <v>10</v>
      </c>
      <c r="H13" s="45">
        <v>3</v>
      </c>
      <c r="I13" s="45">
        <v>4</v>
      </c>
      <c r="J13" s="6">
        <f t="shared" si="1"/>
        <v>77</v>
      </c>
      <c r="K13" s="33">
        <v>9</v>
      </c>
    </row>
    <row r="14" spans="1:11" ht="15.75" x14ac:dyDescent="0.25">
      <c r="A14" s="41" t="str">
        <f>Responses!A14</f>
        <v>The Whiting-Turner Contracting Company</v>
      </c>
      <c r="B14" s="46">
        <v>25.5</v>
      </c>
      <c r="C14" s="46">
        <v>16</v>
      </c>
      <c r="D14" s="46">
        <v>8</v>
      </c>
      <c r="E14" s="46">
        <v>8</v>
      </c>
      <c r="F14" s="46">
        <v>8</v>
      </c>
      <c r="G14" s="47">
        <v>8</v>
      </c>
      <c r="H14" s="47">
        <v>4</v>
      </c>
      <c r="I14" s="47">
        <v>4</v>
      </c>
      <c r="J14" s="6">
        <f t="shared" si="1"/>
        <v>81.5</v>
      </c>
      <c r="K14" s="31">
        <v>10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H22" sqref="H22"/>
    </sheetView>
  </sheetViews>
  <sheetFormatPr defaultRowHeight="12.75" x14ac:dyDescent="0.2"/>
  <cols>
    <col min="1" max="1" width="59.42578125" customWidth="1"/>
    <col min="2" max="2" width="8.140625" style="25" customWidth="1"/>
    <col min="3" max="4" width="7" customWidth="1"/>
    <col min="5" max="5" width="9.28515625" customWidth="1"/>
    <col min="8" max="9" width="9.140625" style="14"/>
  </cols>
  <sheetData>
    <row r="1" spans="1:11" ht="15.75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1" ht="12.75" customHeight="1" x14ac:dyDescent="0.2">
      <c r="A2" s="67" t="str">
        <f>Responses!A2</f>
        <v>RFQ730-17043 CM@R UH-Katy Academic Building</v>
      </c>
      <c r="B2" s="67"/>
      <c r="C2" s="67"/>
      <c r="D2" s="67"/>
      <c r="E2" s="67"/>
      <c r="F2" s="67"/>
      <c r="G2" s="67"/>
      <c r="H2" s="67"/>
      <c r="I2" s="67"/>
      <c r="J2" s="67"/>
    </row>
    <row r="3" spans="1:11" ht="15.75" thickBot="1" x14ac:dyDescent="0.25">
      <c r="A3" s="14"/>
      <c r="B3" s="26"/>
      <c r="C3" s="14"/>
      <c r="D3" s="14"/>
      <c r="E3" s="14"/>
      <c r="F3" s="14"/>
      <c r="G3" s="14"/>
      <c r="J3" s="16"/>
    </row>
    <row r="4" spans="1:11" ht="75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18" t="s">
        <v>14</v>
      </c>
      <c r="J4" s="22" t="s">
        <v>8</v>
      </c>
    </row>
    <row r="5" spans="1:11" ht="16.5" thickTop="1" x14ac:dyDescent="0.2">
      <c r="A5" s="41" t="str">
        <f>Responses!A5</f>
        <v>Bartlett Cocke General Contractors, LLC</v>
      </c>
      <c r="B5" s="44">
        <v>24</v>
      </c>
      <c r="C5" s="44">
        <v>16</v>
      </c>
      <c r="D5" s="44">
        <v>8</v>
      </c>
      <c r="E5" s="44">
        <v>8</v>
      </c>
      <c r="F5" s="44">
        <v>8</v>
      </c>
      <c r="G5" s="45">
        <v>8</v>
      </c>
      <c r="H5" s="45">
        <v>4</v>
      </c>
      <c r="I5" s="45">
        <v>3</v>
      </c>
      <c r="J5" s="6">
        <f t="shared" ref="J5:J11" si="0">SUM(B5:I5)</f>
        <v>79</v>
      </c>
      <c r="K5" s="32">
        <v>1</v>
      </c>
    </row>
    <row r="6" spans="1:11" ht="15.75" x14ac:dyDescent="0.25">
      <c r="A6" s="41" t="str">
        <f>Responses!A6</f>
        <v>BE&amp;K Building Group</v>
      </c>
      <c r="B6" s="46">
        <v>24</v>
      </c>
      <c r="C6" s="46">
        <v>16</v>
      </c>
      <c r="D6" s="46">
        <v>8</v>
      </c>
      <c r="E6" s="46">
        <v>8</v>
      </c>
      <c r="F6" s="46">
        <v>8</v>
      </c>
      <c r="G6" s="47">
        <v>8</v>
      </c>
      <c r="H6" s="47">
        <v>4</v>
      </c>
      <c r="I6" s="47">
        <v>4</v>
      </c>
      <c r="J6" s="6">
        <f t="shared" si="0"/>
        <v>80</v>
      </c>
      <c r="K6" s="31">
        <v>2</v>
      </c>
    </row>
    <row r="7" spans="1:11" ht="15.75" x14ac:dyDescent="0.25">
      <c r="A7" s="41" t="str">
        <f>Responses!A7</f>
        <v>D.E. Harvey Builders, Inc</v>
      </c>
      <c r="B7" s="44">
        <v>25.2</v>
      </c>
      <c r="C7" s="44">
        <v>16.8</v>
      </c>
      <c r="D7" s="44">
        <v>8</v>
      </c>
      <c r="E7" s="44">
        <v>8</v>
      </c>
      <c r="F7" s="44">
        <v>8</v>
      </c>
      <c r="G7" s="45">
        <v>8</v>
      </c>
      <c r="H7" s="45">
        <v>4</v>
      </c>
      <c r="I7" s="45">
        <v>3</v>
      </c>
      <c r="J7" s="6">
        <f t="shared" si="0"/>
        <v>81</v>
      </c>
      <c r="K7" s="33">
        <v>3</v>
      </c>
    </row>
    <row r="8" spans="1:11" ht="15.75" x14ac:dyDescent="0.25">
      <c r="A8" s="41" t="str">
        <f>Responses!A8</f>
        <v>Durotech Inc</v>
      </c>
      <c r="B8" s="46">
        <v>22.8</v>
      </c>
      <c r="C8" s="46">
        <v>15.2</v>
      </c>
      <c r="D8" s="46">
        <v>7.6</v>
      </c>
      <c r="E8" s="46">
        <v>7.6</v>
      </c>
      <c r="F8" s="46">
        <v>7.6</v>
      </c>
      <c r="G8" s="47">
        <v>7</v>
      </c>
      <c r="H8" s="47">
        <v>3.5</v>
      </c>
      <c r="I8" s="47">
        <v>3</v>
      </c>
      <c r="J8" s="6">
        <f t="shared" si="0"/>
        <v>74.300000000000011</v>
      </c>
      <c r="K8" s="31">
        <v>4</v>
      </c>
    </row>
    <row r="9" spans="1:11" ht="15.75" x14ac:dyDescent="0.25">
      <c r="A9" s="41" t="str">
        <f>Responses!A9</f>
        <v>EEReed Construction LP</v>
      </c>
      <c r="B9" s="44">
        <v>25.2</v>
      </c>
      <c r="C9" s="44">
        <v>16.8</v>
      </c>
      <c r="D9" s="44">
        <v>8</v>
      </c>
      <c r="E9" s="44">
        <v>8</v>
      </c>
      <c r="F9" s="44">
        <v>8</v>
      </c>
      <c r="G9" s="45">
        <v>8</v>
      </c>
      <c r="H9" s="45">
        <v>4</v>
      </c>
      <c r="I9" s="45">
        <v>4</v>
      </c>
      <c r="J9" s="6">
        <f t="shared" si="0"/>
        <v>82</v>
      </c>
      <c r="K9" s="33">
        <v>5</v>
      </c>
    </row>
    <row r="10" spans="1:11" ht="15.75" x14ac:dyDescent="0.25">
      <c r="A10" s="41" t="str">
        <f>Responses!A10</f>
        <v>J.T. Vaughn Construction, LLC</v>
      </c>
      <c r="B10" s="46">
        <v>24</v>
      </c>
      <c r="C10" s="46">
        <v>16</v>
      </c>
      <c r="D10" s="46">
        <v>8</v>
      </c>
      <c r="E10" s="46">
        <v>8</v>
      </c>
      <c r="F10" s="46">
        <v>8</v>
      </c>
      <c r="G10" s="47">
        <v>8</v>
      </c>
      <c r="H10" s="47">
        <v>4</v>
      </c>
      <c r="I10" s="47">
        <v>4</v>
      </c>
      <c r="J10" s="6">
        <f t="shared" si="0"/>
        <v>80</v>
      </c>
      <c r="K10" s="31">
        <v>6</v>
      </c>
    </row>
    <row r="11" spans="1:11" ht="15.75" x14ac:dyDescent="0.25">
      <c r="A11" s="41" t="str">
        <f>Responses!A11</f>
        <v>JE Dunn Construction</v>
      </c>
      <c r="B11" s="44">
        <v>24</v>
      </c>
      <c r="C11" s="44">
        <v>16</v>
      </c>
      <c r="D11" s="44">
        <v>8</v>
      </c>
      <c r="E11" s="44">
        <v>8</v>
      </c>
      <c r="F11" s="44">
        <v>8</v>
      </c>
      <c r="G11" s="45">
        <v>8</v>
      </c>
      <c r="H11" s="45">
        <v>4</v>
      </c>
      <c r="I11" s="45">
        <v>4</v>
      </c>
      <c r="J11" s="6">
        <f t="shared" si="0"/>
        <v>80</v>
      </c>
      <c r="K11" s="33">
        <v>7</v>
      </c>
    </row>
    <row r="12" spans="1:11" ht="15.75" x14ac:dyDescent="0.25">
      <c r="A12" s="41" t="str">
        <f>Responses!A12</f>
        <v>Skanska USA Building Inc</v>
      </c>
      <c r="B12" s="46">
        <v>22.8</v>
      </c>
      <c r="C12" s="46">
        <v>15.2</v>
      </c>
      <c r="D12" s="46">
        <v>7.6</v>
      </c>
      <c r="E12" s="46">
        <v>7.6</v>
      </c>
      <c r="F12" s="46">
        <v>7.6</v>
      </c>
      <c r="G12" s="47">
        <v>7</v>
      </c>
      <c r="H12" s="47">
        <v>3.5</v>
      </c>
      <c r="I12" s="47">
        <v>3.5</v>
      </c>
      <c r="J12" s="6">
        <f t="shared" ref="J12:J14" si="1">SUM(B12:I12)</f>
        <v>74.800000000000011</v>
      </c>
      <c r="K12" s="31">
        <v>8</v>
      </c>
    </row>
    <row r="13" spans="1:11" ht="15.75" x14ac:dyDescent="0.25">
      <c r="A13" s="41" t="str">
        <f>Responses!A13</f>
        <v>Tellepsen Builders, LP</v>
      </c>
      <c r="B13" s="44">
        <v>22.8</v>
      </c>
      <c r="C13" s="44">
        <v>15.2</v>
      </c>
      <c r="D13" s="44">
        <v>7.6</v>
      </c>
      <c r="E13" s="44">
        <v>7.6</v>
      </c>
      <c r="F13" s="44">
        <v>7.6</v>
      </c>
      <c r="G13" s="45">
        <v>7.6</v>
      </c>
      <c r="H13" s="45">
        <v>3.8</v>
      </c>
      <c r="I13" s="45">
        <v>3.8</v>
      </c>
      <c r="J13" s="6">
        <f t="shared" si="1"/>
        <v>76</v>
      </c>
      <c r="K13" s="33">
        <v>9</v>
      </c>
    </row>
    <row r="14" spans="1:11" ht="15.75" x14ac:dyDescent="0.25">
      <c r="A14" s="41" t="str">
        <f>Responses!A14</f>
        <v>The Whiting-Turner Contracting Company</v>
      </c>
      <c r="B14" s="46">
        <v>25.2</v>
      </c>
      <c r="C14" s="46">
        <v>16.8</v>
      </c>
      <c r="D14" s="46">
        <v>8.4</v>
      </c>
      <c r="E14" s="46">
        <v>8.4</v>
      </c>
      <c r="F14" s="46">
        <v>8.4</v>
      </c>
      <c r="G14" s="47">
        <v>8.4</v>
      </c>
      <c r="H14" s="47">
        <v>4.2</v>
      </c>
      <c r="I14" s="47">
        <v>4.2</v>
      </c>
      <c r="J14" s="6">
        <f t="shared" si="1"/>
        <v>84.000000000000014</v>
      </c>
      <c r="K14" s="31">
        <v>10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G23" sqref="G23"/>
    </sheetView>
  </sheetViews>
  <sheetFormatPr defaultRowHeight="12.75" x14ac:dyDescent="0.2"/>
  <cols>
    <col min="1" max="1" width="58" customWidth="1"/>
    <col min="2" max="2" width="9.140625" style="25"/>
    <col min="8" max="9" width="9.140625" style="14"/>
  </cols>
  <sheetData>
    <row r="1" spans="1:11" ht="15.75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</row>
    <row r="2" spans="1:11" ht="15.75" customHeight="1" x14ac:dyDescent="0.2">
      <c r="A2" s="67" t="str">
        <f>Responses!A2</f>
        <v>RFQ730-17043 CM@R UH-Katy Academic Building</v>
      </c>
      <c r="B2" s="67"/>
      <c r="C2" s="67"/>
      <c r="D2" s="67"/>
      <c r="E2" s="67"/>
      <c r="F2" s="67"/>
      <c r="G2" s="67"/>
      <c r="H2" s="67"/>
      <c r="I2" s="67"/>
      <c r="J2" s="67"/>
    </row>
    <row r="3" spans="1:11" ht="15.75" thickBot="1" x14ac:dyDescent="0.25">
      <c r="A3" s="14"/>
      <c r="B3" s="26"/>
      <c r="C3" s="14"/>
      <c r="D3" s="14"/>
      <c r="E3" s="14"/>
      <c r="F3" s="14"/>
      <c r="G3" s="14"/>
      <c r="J3" s="16"/>
    </row>
    <row r="4" spans="1:11" ht="75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18" t="s">
        <v>14</v>
      </c>
      <c r="J4" s="22" t="s">
        <v>8</v>
      </c>
    </row>
    <row r="5" spans="1:11" ht="16.5" thickTop="1" x14ac:dyDescent="0.2">
      <c r="A5" s="41" t="str">
        <f>Responses!A5</f>
        <v>Bartlett Cocke General Contractors, LLC</v>
      </c>
      <c r="B5" s="44">
        <v>21</v>
      </c>
      <c r="C5" s="44">
        <v>14</v>
      </c>
      <c r="D5" s="44">
        <v>7</v>
      </c>
      <c r="E5" s="44">
        <v>7</v>
      </c>
      <c r="F5" s="44">
        <v>8</v>
      </c>
      <c r="G5" s="45">
        <v>7</v>
      </c>
      <c r="H5" s="45">
        <v>3.5</v>
      </c>
      <c r="I5" s="45">
        <v>3.5</v>
      </c>
      <c r="J5" s="6">
        <f t="shared" ref="J5:J11" si="0">SUM(B5:I5)</f>
        <v>71</v>
      </c>
      <c r="K5" s="32">
        <v>1</v>
      </c>
    </row>
    <row r="6" spans="1:11" ht="15.75" x14ac:dyDescent="0.25">
      <c r="A6" s="41" t="str">
        <f>Responses!A6</f>
        <v>BE&amp;K Building Group</v>
      </c>
      <c r="B6" s="46">
        <v>21</v>
      </c>
      <c r="C6" s="46">
        <v>12</v>
      </c>
      <c r="D6" s="46">
        <v>8</v>
      </c>
      <c r="E6" s="46">
        <v>7</v>
      </c>
      <c r="F6" s="46">
        <v>8</v>
      </c>
      <c r="G6" s="47">
        <v>8</v>
      </c>
      <c r="H6" s="47">
        <v>4</v>
      </c>
      <c r="I6" s="47">
        <v>4</v>
      </c>
      <c r="J6" s="6">
        <f t="shared" si="0"/>
        <v>72</v>
      </c>
      <c r="K6" s="31">
        <v>2</v>
      </c>
    </row>
    <row r="7" spans="1:11" ht="15.75" x14ac:dyDescent="0.25">
      <c r="A7" s="41" t="str">
        <f>Responses!A7</f>
        <v>D.E. Harvey Builders, Inc</v>
      </c>
      <c r="B7" s="44">
        <v>24</v>
      </c>
      <c r="C7" s="44">
        <v>16</v>
      </c>
      <c r="D7" s="44">
        <v>9</v>
      </c>
      <c r="E7" s="44">
        <v>8</v>
      </c>
      <c r="F7" s="44">
        <v>6</v>
      </c>
      <c r="G7" s="45">
        <v>8</v>
      </c>
      <c r="H7" s="45">
        <v>4.5</v>
      </c>
      <c r="I7" s="45">
        <v>4</v>
      </c>
      <c r="J7" s="6">
        <f t="shared" si="0"/>
        <v>79.5</v>
      </c>
      <c r="K7" s="33">
        <v>3</v>
      </c>
    </row>
    <row r="8" spans="1:11" ht="15.75" x14ac:dyDescent="0.25">
      <c r="A8" s="41" t="str">
        <f>Responses!A8</f>
        <v>Durotech Inc</v>
      </c>
      <c r="B8" s="46">
        <v>24</v>
      </c>
      <c r="C8" s="46">
        <v>14</v>
      </c>
      <c r="D8" s="46">
        <v>8</v>
      </c>
      <c r="E8" s="46">
        <v>7</v>
      </c>
      <c r="F8" s="46">
        <v>7</v>
      </c>
      <c r="G8" s="47">
        <v>7</v>
      </c>
      <c r="H8" s="47">
        <v>3.5</v>
      </c>
      <c r="I8" s="47">
        <v>3.5</v>
      </c>
      <c r="J8" s="6">
        <f t="shared" si="0"/>
        <v>74</v>
      </c>
      <c r="K8" s="31">
        <v>4</v>
      </c>
    </row>
    <row r="9" spans="1:11" ht="15.75" x14ac:dyDescent="0.25">
      <c r="A9" s="41" t="str">
        <f>Responses!A9</f>
        <v>EEReed Construction LP</v>
      </c>
      <c r="B9" s="44">
        <v>24</v>
      </c>
      <c r="C9" s="44">
        <v>14</v>
      </c>
      <c r="D9" s="44">
        <v>7</v>
      </c>
      <c r="E9" s="44">
        <v>8</v>
      </c>
      <c r="F9" s="44">
        <v>7</v>
      </c>
      <c r="G9" s="45">
        <v>8</v>
      </c>
      <c r="H9" s="45">
        <v>4</v>
      </c>
      <c r="I9" s="45">
        <v>3.5</v>
      </c>
      <c r="J9" s="6">
        <f t="shared" si="0"/>
        <v>75.5</v>
      </c>
      <c r="K9" s="33">
        <v>5</v>
      </c>
    </row>
    <row r="10" spans="1:11" ht="15.75" x14ac:dyDescent="0.25">
      <c r="A10" s="41" t="str">
        <f>Responses!A10</f>
        <v>J.T. Vaughn Construction, LLC</v>
      </c>
      <c r="B10" s="46">
        <v>28.8</v>
      </c>
      <c r="C10" s="46">
        <v>16</v>
      </c>
      <c r="D10" s="46">
        <v>9</v>
      </c>
      <c r="E10" s="46">
        <v>9</v>
      </c>
      <c r="F10" s="46">
        <v>9</v>
      </c>
      <c r="G10" s="47">
        <v>9</v>
      </c>
      <c r="H10" s="47">
        <v>4</v>
      </c>
      <c r="I10" s="47">
        <v>4.5</v>
      </c>
      <c r="J10" s="6">
        <f t="shared" si="0"/>
        <v>89.3</v>
      </c>
      <c r="K10" s="31">
        <v>6</v>
      </c>
    </row>
    <row r="11" spans="1:11" ht="15.75" x14ac:dyDescent="0.25">
      <c r="A11" s="41" t="str">
        <f>Responses!A11</f>
        <v>JE Dunn Construction</v>
      </c>
      <c r="B11" s="44">
        <v>24</v>
      </c>
      <c r="C11" s="44">
        <v>14</v>
      </c>
      <c r="D11" s="44">
        <v>8</v>
      </c>
      <c r="E11" s="44">
        <v>9</v>
      </c>
      <c r="F11" s="44">
        <v>8</v>
      </c>
      <c r="G11" s="45">
        <v>9</v>
      </c>
      <c r="H11" s="45">
        <v>3.5</v>
      </c>
      <c r="I11" s="45">
        <v>3.5</v>
      </c>
      <c r="J11" s="6">
        <f t="shared" si="0"/>
        <v>79</v>
      </c>
      <c r="K11" s="33">
        <v>7</v>
      </c>
    </row>
    <row r="12" spans="1:11" ht="15.75" x14ac:dyDescent="0.25">
      <c r="A12" s="41" t="str">
        <f>Responses!A12</f>
        <v>Skanska USA Building Inc</v>
      </c>
      <c r="B12" s="46">
        <v>24</v>
      </c>
      <c r="C12" s="46">
        <v>14</v>
      </c>
      <c r="D12" s="46">
        <v>9</v>
      </c>
      <c r="E12" s="46">
        <v>9</v>
      </c>
      <c r="F12" s="46">
        <v>8</v>
      </c>
      <c r="G12" s="47">
        <v>9</v>
      </c>
      <c r="H12" s="47">
        <v>3.5</v>
      </c>
      <c r="I12" s="47">
        <v>4</v>
      </c>
      <c r="J12" s="6">
        <f t="shared" ref="J12:J14" si="1">SUM(B12:I12)</f>
        <v>80.5</v>
      </c>
      <c r="K12" s="31">
        <v>8</v>
      </c>
    </row>
    <row r="13" spans="1:11" ht="15.75" x14ac:dyDescent="0.25">
      <c r="A13" s="41" t="str">
        <f>Responses!A13</f>
        <v>Tellepsen Builders, LP</v>
      </c>
      <c r="B13" s="44">
        <v>27</v>
      </c>
      <c r="C13" s="44">
        <v>15.6</v>
      </c>
      <c r="D13" s="44">
        <v>9</v>
      </c>
      <c r="E13" s="44">
        <v>9.6</v>
      </c>
      <c r="F13" s="44">
        <v>9</v>
      </c>
      <c r="G13" s="45">
        <v>9.1999999999999993</v>
      </c>
      <c r="H13" s="45">
        <v>5</v>
      </c>
      <c r="I13" s="45">
        <v>4.5</v>
      </c>
      <c r="J13" s="6">
        <f t="shared" si="1"/>
        <v>88.9</v>
      </c>
      <c r="K13" s="33">
        <v>9</v>
      </c>
    </row>
    <row r="14" spans="1:11" ht="15.75" x14ac:dyDescent="0.25">
      <c r="A14" s="41" t="str">
        <f>Responses!A14</f>
        <v>The Whiting-Turner Contracting Company</v>
      </c>
      <c r="B14" s="46">
        <v>27</v>
      </c>
      <c r="C14" s="46">
        <v>16</v>
      </c>
      <c r="D14" s="46">
        <v>9</v>
      </c>
      <c r="E14" s="46">
        <v>9</v>
      </c>
      <c r="F14" s="46">
        <v>8</v>
      </c>
      <c r="G14" s="47">
        <v>9</v>
      </c>
      <c r="H14" s="47">
        <v>4</v>
      </c>
      <c r="I14" s="47">
        <v>4</v>
      </c>
      <c r="J14" s="6">
        <f t="shared" si="1"/>
        <v>86</v>
      </c>
      <c r="K14" s="31">
        <v>10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H16" sqref="H16"/>
    </sheetView>
  </sheetViews>
  <sheetFormatPr defaultRowHeight="12.75" x14ac:dyDescent="0.2"/>
  <cols>
    <col min="1" max="1" width="62.42578125" customWidth="1"/>
  </cols>
  <sheetData>
    <row r="1" spans="1:11" ht="15.75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14"/>
    </row>
    <row r="2" spans="1:11" ht="15.75" x14ac:dyDescent="0.2">
      <c r="A2" s="67" t="str">
        <f>Responses!A2</f>
        <v>RFQ730-17043 CM@R UH-Katy Academic Building</v>
      </c>
      <c r="B2" s="67"/>
      <c r="C2" s="67"/>
      <c r="D2" s="67"/>
      <c r="E2" s="67"/>
      <c r="F2" s="67"/>
      <c r="G2" s="67"/>
      <c r="H2" s="67"/>
      <c r="I2" s="67"/>
      <c r="J2" s="67"/>
      <c r="K2" s="14"/>
    </row>
    <row r="3" spans="1:11" ht="15.75" thickBot="1" x14ac:dyDescent="0.25">
      <c r="A3" s="14"/>
      <c r="B3" s="26"/>
      <c r="C3" s="14"/>
      <c r="D3" s="14"/>
      <c r="E3" s="14"/>
      <c r="F3" s="14"/>
      <c r="G3" s="14"/>
      <c r="H3" s="14"/>
      <c r="I3" s="14"/>
      <c r="J3" s="16"/>
      <c r="K3" s="14"/>
    </row>
    <row r="4" spans="1:11" ht="75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18" t="s">
        <v>14</v>
      </c>
      <c r="J4" s="22" t="s">
        <v>8</v>
      </c>
      <c r="K4" s="14"/>
    </row>
    <row r="5" spans="1:11" ht="16.5" thickTop="1" x14ac:dyDescent="0.2">
      <c r="A5" s="41" t="str">
        <f>Responses!A5</f>
        <v>Bartlett Cocke General Contractors, LLC</v>
      </c>
      <c r="B5" s="44">
        <v>24</v>
      </c>
      <c r="C5" s="44">
        <v>16</v>
      </c>
      <c r="D5" s="44">
        <v>10</v>
      </c>
      <c r="E5" s="44">
        <v>10</v>
      </c>
      <c r="F5" s="44">
        <v>10</v>
      </c>
      <c r="G5" s="45">
        <v>10</v>
      </c>
      <c r="H5" s="45">
        <v>5</v>
      </c>
      <c r="I5" s="45">
        <v>5</v>
      </c>
      <c r="J5" s="6">
        <f t="shared" ref="J5:J11" si="0">SUM(B5:I5)</f>
        <v>90</v>
      </c>
      <c r="K5" s="32">
        <v>1</v>
      </c>
    </row>
    <row r="6" spans="1:11" ht="15.75" x14ac:dyDescent="0.25">
      <c r="A6" s="41" t="str">
        <f>Responses!A6</f>
        <v>BE&amp;K Building Group</v>
      </c>
      <c r="B6" s="46">
        <v>30</v>
      </c>
      <c r="C6" s="46">
        <v>20</v>
      </c>
      <c r="D6" s="46">
        <v>10</v>
      </c>
      <c r="E6" s="46">
        <v>10</v>
      </c>
      <c r="F6" s="46">
        <v>10</v>
      </c>
      <c r="G6" s="47">
        <v>10</v>
      </c>
      <c r="H6" s="47">
        <v>5</v>
      </c>
      <c r="I6" s="47">
        <v>5</v>
      </c>
      <c r="J6" s="6">
        <f t="shared" si="0"/>
        <v>100</v>
      </c>
      <c r="K6" s="31">
        <v>2</v>
      </c>
    </row>
    <row r="7" spans="1:11" ht="15.75" x14ac:dyDescent="0.25">
      <c r="A7" s="41" t="str">
        <f>Responses!A7</f>
        <v>D.E. Harvey Builders, Inc</v>
      </c>
      <c r="B7" s="44">
        <v>24</v>
      </c>
      <c r="C7" s="44">
        <v>12</v>
      </c>
      <c r="D7" s="44">
        <v>8</v>
      </c>
      <c r="E7" s="44">
        <v>8</v>
      </c>
      <c r="F7" s="44">
        <v>8</v>
      </c>
      <c r="G7" s="45">
        <v>10</v>
      </c>
      <c r="H7" s="45">
        <v>5</v>
      </c>
      <c r="I7" s="45">
        <v>5</v>
      </c>
      <c r="J7" s="6">
        <f t="shared" si="0"/>
        <v>80</v>
      </c>
      <c r="K7" s="33">
        <v>3</v>
      </c>
    </row>
    <row r="8" spans="1:11" ht="15.75" x14ac:dyDescent="0.25">
      <c r="A8" s="41" t="str">
        <f>Responses!A8</f>
        <v>Durotech Inc</v>
      </c>
      <c r="B8" s="46">
        <v>18</v>
      </c>
      <c r="C8" s="46">
        <v>12</v>
      </c>
      <c r="D8" s="46">
        <v>8</v>
      </c>
      <c r="E8" s="46">
        <v>8</v>
      </c>
      <c r="F8" s="46">
        <v>8</v>
      </c>
      <c r="G8" s="47">
        <v>8</v>
      </c>
      <c r="H8" s="47">
        <v>4</v>
      </c>
      <c r="I8" s="47">
        <v>4</v>
      </c>
      <c r="J8" s="6">
        <f t="shared" si="0"/>
        <v>70</v>
      </c>
      <c r="K8" s="31">
        <v>4</v>
      </c>
    </row>
    <row r="9" spans="1:11" ht="15.75" x14ac:dyDescent="0.25">
      <c r="A9" s="41" t="str">
        <f>Responses!A9</f>
        <v>EEReed Construction LP</v>
      </c>
      <c r="B9" s="44">
        <v>18</v>
      </c>
      <c r="C9" s="44">
        <v>12</v>
      </c>
      <c r="D9" s="44">
        <v>8</v>
      </c>
      <c r="E9" s="44">
        <v>10</v>
      </c>
      <c r="F9" s="44">
        <v>8</v>
      </c>
      <c r="G9" s="45">
        <v>10</v>
      </c>
      <c r="H9" s="45">
        <v>5</v>
      </c>
      <c r="I9" s="45">
        <v>4</v>
      </c>
      <c r="J9" s="6">
        <f t="shared" si="0"/>
        <v>75</v>
      </c>
      <c r="K9" s="33">
        <v>5</v>
      </c>
    </row>
    <row r="10" spans="1:11" ht="15.75" x14ac:dyDescent="0.25">
      <c r="A10" s="41" t="str">
        <f>Responses!A10</f>
        <v>J.T. Vaughn Construction, LLC</v>
      </c>
      <c r="B10" s="46">
        <v>30</v>
      </c>
      <c r="C10" s="46">
        <v>20</v>
      </c>
      <c r="D10" s="46">
        <v>8</v>
      </c>
      <c r="E10" s="46">
        <v>8</v>
      </c>
      <c r="F10" s="46">
        <v>6</v>
      </c>
      <c r="G10" s="47">
        <v>8</v>
      </c>
      <c r="H10" s="47">
        <v>3</v>
      </c>
      <c r="I10" s="47">
        <v>3</v>
      </c>
      <c r="J10" s="6">
        <f t="shared" si="0"/>
        <v>86</v>
      </c>
      <c r="K10" s="31">
        <v>6</v>
      </c>
    </row>
    <row r="11" spans="1:11" ht="15.75" x14ac:dyDescent="0.25">
      <c r="A11" s="41" t="str">
        <f>Responses!A11</f>
        <v>JE Dunn Construction</v>
      </c>
      <c r="B11" s="44">
        <v>24</v>
      </c>
      <c r="C11" s="44">
        <v>16</v>
      </c>
      <c r="D11" s="44">
        <v>6</v>
      </c>
      <c r="E11" s="44">
        <v>6</v>
      </c>
      <c r="F11" s="44">
        <v>6</v>
      </c>
      <c r="G11" s="45">
        <v>8</v>
      </c>
      <c r="H11" s="45">
        <v>3</v>
      </c>
      <c r="I11" s="45">
        <v>3</v>
      </c>
      <c r="J11" s="6">
        <f t="shared" si="0"/>
        <v>72</v>
      </c>
      <c r="K11" s="33">
        <v>7</v>
      </c>
    </row>
    <row r="12" spans="1:11" ht="15.75" x14ac:dyDescent="0.25">
      <c r="A12" s="41" t="str">
        <f>Responses!A12</f>
        <v>Skanska USA Building Inc</v>
      </c>
      <c r="B12" s="46">
        <v>30</v>
      </c>
      <c r="C12" s="46">
        <v>16</v>
      </c>
      <c r="D12" s="46">
        <v>8</v>
      </c>
      <c r="E12" s="46">
        <v>10</v>
      </c>
      <c r="F12" s="46">
        <v>8</v>
      </c>
      <c r="G12" s="47">
        <v>10</v>
      </c>
      <c r="H12" s="47">
        <v>5</v>
      </c>
      <c r="I12" s="47">
        <v>4</v>
      </c>
      <c r="J12" s="6">
        <f t="shared" ref="J12:J14" si="1">SUM(B12:I12)</f>
        <v>91</v>
      </c>
      <c r="K12" s="31">
        <v>8</v>
      </c>
    </row>
    <row r="13" spans="1:11" ht="15.75" x14ac:dyDescent="0.25">
      <c r="A13" s="41" t="str">
        <f>Responses!A13</f>
        <v>Tellepsen Builders, LP</v>
      </c>
      <c r="B13" s="44">
        <v>30</v>
      </c>
      <c r="C13" s="44">
        <v>20</v>
      </c>
      <c r="D13" s="44">
        <v>8</v>
      </c>
      <c r="E13" s="44">
        <v>8</v>
      </c>
      <c r="F13" s="44">
        <v>8</v>
      </c>
      <c r="G13" s="45">
        <v>8</v>
      </c>
      <c r="H13" s="45">
        <v>5</v>
      </c>
      <c r="I13" s="45">
        <v>4</v>
      </c>
      <c r="J13" s="6">
        <f t="shared" si="1"/>
        <v>91</v>
      </c>
      <c r="K13" s="33">
        <v>9</v>
      </c>
    </row>
    <row r="14" spans="1:11" ht="15.75" x14ac:dyDescent="0.25">
      <c r="A14" s="41" t="str">
        <f>Responses!A14</f>
        <v>The Whiting-Turner Contracting Company</v>
      </c>
      <c r="B14" s="46">
        <v>18</v>
      </c>
      <c r="C14" s="46">
        <v>12</v>
      </c>
      <c r="D14" s="46">
        <v>6</v>
      </c>
      <c r="E14" s="46">
        <v>6</v>
      </c>
      <c r="F14" s="46">
        <v>6</v>
      </c>
      <c r="G14" s="47">
        <v>8</v>
      </c>
      <c r="H14" s="47">
        <v>3</v>
      </c>
      <c r="I14" s="47">
        <v>3</v>
      </c>
      <c r="J14" s="6">
        <f t="shared" si="1"/>
        <v>62</v>
      </c>
      <c r="K14" s="31">
        <v>10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14"/>
  <sheetViews>
    <sheetView topLeftCell="A4" workbookViewId="0">
      <selection activeCell="H32" sqref="H32"/>
    </sheetView>
  </sheetViews>
  <sheetFormatPr defaultRowHeight="12.75" x14ac:dyDescent="0.2"/>
  <cols>
    <col min="1" max="1" width="47.140625" customWidth="1"/>
  </cols>
  <sheetData>
    <row r="1" spans="1:11" ht="15.75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14"/>
    </row>
    <row r="2" spans="1:11" ht="15.75" x14ac:dyDescent="0.2">
      <c r="A2" s="67" t="str">
        <f>Responses!A2</f>
        <v>RFQ730-17043 CM@R UH-Katy Academic Building</v>
      </c>
      <c r="B2" s="67"/>
      <c r="C2" s="67"/>
      <c r="D2" s="67"/>
      <c r="E2" s="67"/>
      <c r="F2" s="67"/>
      <c r="G2" s="67"/>
      <c r="H2" s="67"/>
      <c r="I2" s="67"/>
      <c r="J2" s="67"/>
      <c r="K2" s="14"/>
    </row>
    <row r="3" spans="1:11" ht="15.75" thickBot="1" x14ac:dyDescent="0.25">
      <c r="A3" s="14"/>
      <c r="B3" s="26"/>
      <c r="C3" s="14"/>
      <c r="D3" s="14"/>
      <c r="E3" s="14"/>
      <c r="F3" s="14"/>
      <c r="G3" s="14"/>
      <c r="H3" s="14"/>
      <c r="I3" s="14"/>
      <c r="J3" s="16"/>
      <c r="K3" s="14"/>
    </row>
    <row r="4" spans="1:11" ht="75" thickTop="1" thickBot="1" x14ac:dyDescent="0.25">
      <c r="A4" s="17" t="s">
        <v>4</v>
      </c>
      <c r="B4" s="27" t="s">
        <v>5</v>
      </c>
      <c r="C4" s="18" t="s">
        <v>6</v>
      </c>
      <c r="D4" s="18" t="s">
        <v>7</v>
      </c>
      <c r="E4" s="18" t="s">
        <v>9</v>
      </c>
      <c r="F4" s="18" t="s">
        <v>10</v>
      </c>
      <c r="G4" s="18" t="s">
        <v>11</v>
      </c>
      <c r="H4" s="18" t="s">
        <v>13</v>
      </c>
      <c r="I4" s="18" t="s">
        <v>14</v>
      </c>
      <c r="J4" s="22" t="s">
        <v>8</v>
      </c>
      <c r="K4" s="14"/>
    </row>
    <row r="5" spans="1:11" ht="16.5" thickTop="1" x14ac:dyDescent="0.2">
      <c r="A5" s="41" t="str">
        <f>Responses!A5</f>
        <v>Bartlett Cocke General Contractors, LLC</v>
      </c>
      <c r="B5" s="44">
        <v>27</v>
      </c>
      <c r="C5" s="44">
        <v>18</v>
      </c>
      <c r="D5" s="44">
        <v>9</v>
      </c>
      <c r="E5" s="44">
        <v>9</v>
      </c>
      <c r="F5" s="44">
        <v>10</v>
      </c>
      <c r="G5" s="45">
        <v>9</v>
      </c>
      <c r="H5" s="45">
        <v>3.5</v>
      </c>
      <c r="I5" s="45">
        <v>4.5</v>
      </c>
      <c r="J5" s="6">
        <f t="shared" ref="J5:J11" si="0">SUM(B5:I5)</f>
        <v>90</v>
      </c>
      <c r="K5" s="32">
        <v>1</v>
      </c>
    </row>
    <row r="6" spans="1:11" ht="15.75" x14ac:dyDescent="0.25">
      <c r="A6" s="41" t="str">
        <f>Responses!A6</f>
        <v>BE&amp;K Building Group</v>
      </c>
      <c r="B6" s="46">
        <v>25.2</v>
      </c>
      <c r="C6" s="46">
        <v>16</v>
      </c>
      <c r="D6" s="46">
        <v>9</v>
      </c>
      <c r="E6" s="46">
        <v>9</v>
      </c>
      <c r="F6" s="46">
        <v>8.4</v>
      </c>
      <c r="G6" s="47">
        <v>8.4</v>
      </c>
      <c r="H6" s="47">
        <v>4.5</v>
      </c>
      <c r="I6" s="47">
        <v>4.5</v>
      </c>
      <c r="J6" s="6">
        <f t="shared" si="0"/>
        <v>85.000000000000014</v>
      </c>
      <c r="K6" s="31">
        <v>2</v>
      </c>
    </row>
    <row r="7" spans="1:11" ht="15.75" x14ac:dyDescent="0.25">
      <c r="A7" s="41" t="str">
        <f>Responses!A7</f>
        <v>D.E. Harvey Builders, Inc</v>
      </c>
      <c r="B7" s="44">
        <v>30</v>
      </c>
      <c r="C7" s="44">
        <v>20</v>
      </c>
      <c r="D7" s="44">
        <v>10</v>
      </c>
      <c r="E7" s="44">
        <v>10</v>
      </c>
      <c r="F7" s="44">
        <v>10</v>
      </c>
      <c r="G7" s="45">
        <v>10</v>
      </c>
      <c r="H7" s="45">
        <v>5</v>
      </c>
      <c r="I7" s="45">
        <v>5</v>
      </c>
      <c r="J7" s="6">
        <f t="shared" si="0"/>
        <v>100</v>
      </c>
      <c r="K7" s="33">
        <v>3</v>
      </c>
    </row>
    <row r="8" spans="1:11" ht="15.75" x14ac:dyDescent="0.25">
      <c r="A8" s="41" t="str">
        <f>Responses!A8</f>
        <v>Durotech Inc</v>
      </c>
      <c r="B8" s="46">
        <v>18</v>
      </c>
      <c r="C8" s="46">
        <v>12</v>
      </c>
      <c r="D8" s="46">
        <v>7</v>
      </c>
      <c r="E8" s="46">
        <v>7</v>
      </c>
      <c r="F8" s="46">
        <v>7</v>
      </c>
      <c r="G8" s="47">
        <v>6</v>
      </c>
      <c r="H8" s="47">
        <v>3</v>
      </c>
      <c r="I8" s="47">
        <v>3.5</v>
      </c>
      <c r="J8" s="6">
        <f t="shared" si="0"/>
        <v>63.5</v>
      </c>
      <c r="K8" s="31">
        <v>4</v>
      </c>
    </row>
    <row r="9" spans="1:11" ht="15.75" x14ac:dyDescent="0.25">
      <c r="A9" s="41" t="str">
        <f>Responses!A9</f>
        <v>EEReed Construction LP</v>
      </c>
      <c r="B9" s="44">
        <v>21</v>
      </c>
      <c r="C9" s="44">
        <v>14</v>
      </c>
      <c r="D9" s="44">
        <v>7</v>
      </c>
      <c r="E9" s="44">
        <v>7</v>
      </c>
      <c r="F9" s="44">
        <v>6</v>
      </c>
      <c r="G9" s="45">
        <v>6</v>
      </c>
      <c r="H9" s="45">
        <v>3.5</v>
      </c>
      <c r="I9" s="45">
        <v>3.5</v>
      </c>
      <c r="J9" s="6">
        <f t="shared" si="0"/>
        <v>68</v>
      </c>
      <c r="K9" s="33">
        <v>5</v>
      </c>
    </row>
    <row r="10" spans="1:11" ht="15.75" x14ac:dyDescent="0.25">
      <c r="A10" s="41" t="str">
        <f>Responses!A10</f>
        <v>J.T. Vaughn Construction, LLC</v>
      </c>
      <c r="B10" s="46">
        <v>28.8</v>
      </c>
      <c r="C10" s="46">
        <v>18</v>
      </c>
      <c r="D10" s="46">
        <v>9.6</v>
      </c>
      <c r="E10" s="46">
        <v>10</v>
      </c>
      <c r="F10" s="46">
        <v>10</v>
      </c>
      <c r="G10" s="47">
        <v>10</v>
      </c>
      <c r="H10" s="47">
        <v>4.5</v>
      </c>
      <c r="I10" s="47">
        <v>4.8</v>
      </c>
      <c r="J10" s="6">
        <f t="shared" si="0"/>
        <v>95.7</v>
      </c>
      <c r="K10" s="31">
        <v>6</v>
      </c>
    </row>
    <row r="11" spans="1:11" ht="15.75" x14ac:dyDescent="0.25">
      <c r="A11" s="41" t="str">
        <f>Responses!A11</f>
        <v>JE Dunn Construction</v>
      </c>
      <c r="B11" s="44">
        <v>30</v>
      </c>
      <c r="C11" s="44">
        <v>20</v>
      </c>
      <c r="D11" s="44">
        <v>9.6</v>
      </c>
      <c r="E11" s="44">
        <v>9.6</v>
      </c>
      <c r="F11" s="44">
        <v>9.6</v>
      </c>
      <c r="G11" s="45">
        <v>10</v>
      </c>
      <c r="H11" s="45">
        <v>3.5</v>
      </c>
      <c r="I11" s="45">
        <v>4.5</v>
      </c>
      <c r="J11" s="6">
        <f t="shared" si="0"/>
        <v>96.8</v>
      </c>
      <c r="K11" s="33">
        <v>7</v>
      </c>
    </row>
    <row r="12" spans="1:11" ht="15.75" x14ac:dyDescent="0.25">
      <c r="A12" s="41" t="str">
        <f>Responses!A12</f>
        <v>Skanska USA Building Inc</v>
      </c>
      <c r="B12" s="46">
        <v>27</v>
      </c>
      <c r="C12" s="46">
        <v>16</v>
      </c>
      <c r="D12" s="46">
        <v>8</v>
      </c>
      <c r="E12" s="46">
        <v>10</v>
      </c>
      <c r="F12" s="46">
        <v>9.6</v>
      </c>
      <c r="G12" s="47">
        <v>10</v>
      </c>
      <c r="H12" s="47">
        <v>5</v>
      </c>
      <c r="I12" s="47">
        <v>5</v>
      </c>
      <c r="J12" s="6">
        <f t="shared" ref="J12:J14" si="1">SUM(B12:I12)</f>
        <v>90.6</v>
      </c>
      <c r="K12" s="31">
        <v>8</v>
      </c>
    </row>
    <row r="13" spans="1:11" ht="15.75" x14ac:dyDescent="0.25">
      <c r="A13" s="41" t="str">
        <f>Responses!A13</f>
        <v>Tellepsen Builders, LP</v>
      </c>
      <c r="B13" s="44">
        <v>27</v>
      </c>
      <c r="C13" s="44">
        <v>16</v>
      </c>
      <c r="D13" s="44">
        <v>8</v>
      </c>
      <c r="E13" s="44">
        <v>8</v>
      </c>
      <c r="F13" s="44">
        <v>8</v>
      </c>
      <c r="G13" s="45">
        <v>9</v>
      </c>
      <c r="H13" s="45">
        <v>5</v>
      </c>
      <c r="I13" s="45">
        <v>4</v>
      </c>
      <c r="J13" s="6">
        <f t="shared" si="1"/>
        <v>85</v>
      </c>
      <c r="K13" s="33">
        <v>9</v>
      </c>
    </row>
    <row r="14" spans="1:11" ht="15.75" x14ac:dyDescent="0.25">
      <c r="A14" s="41" t="str">
        <f>Responses!A14</f>
        <v>The Whiting-Turner Contracting Company</v>
      </c>
      <c r="B14" s="46">
        <v>18</v>
      </c>
      <c r="C14" s="46">
        <v>12</v>
      </c>
      <c r="D14" s="46">
        <v>6</v>
      </c>
      <c r="E14" s="46">
        <v>6</v>
      </c>
      <c r="F14" s="46">
        <v>6</v>
      </c>
      <c r="G14" s="47">
        <v>6</v>
      </c>
      <c r="H14" s="47">
        <v>3</v>
      </c>
      <c r="I14" s="47">
        <v>2.5</v>
      </c>
      <c r="J14" s="6">
        <f t="shared" si="1"/>
        <v>59.5</v>
      </c>
      <c r="K14" s="31">
        <v>10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Responses</vt:lpstr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Evaluator 8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2017-07-18T14:42:39Z</dcterms:modified>
</cp:coreProperties>
</file>