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375" windowWidth="19830" windowHeight="9510" tabRatio="814" activeTab="8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26" r:id="rId7"/>
    <sheet name="Evaluator 7" sheetId="29" r:id="rId8"/>
    <sheet name="Summary" sheetId="28" r:id="rId9"/>
    <sheet name="Evaluation Matrix" sheetId="3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0" l="1"/>
  <c r="H24" i="30"/>
  <c r="H26" i="30" s="1"/>
  <c r="H23" i="30"/>
  <c r="H22" i="30"/>
  <c r="H21" i="30"/>
  <c r="H20" i="30"/>
  <c r="A2" i="30"/>
  <c r="A6" i="28" l="1"/>
  <c r="A7" i="28"/>
  <c r="A8" i="28"/>
  <c r="A9" i="28"/>
  <c r="A10" i="28"/>
  <c r="J6" i="28"/>
  <c r="J7" i="28"/>
  <c r="J8" i="28"/>
  <c r="J9" i="28"/>
  <c r="J10" i="28"/>
  <c r="J5" i="28"/>
  <c r="B10" i="28"/>
  <c r="I10" i="28" s="1"/>
  <c r="C10" i="28"/>
  <c r="D10" i="28"/>
  <c r="E10" i="28"/>
  <c r="F10" i="28"/>
  <c r="G10" i="28"/>
  <c r="H10" i="28"/>
  <c r="H6" i="28"/>
  <c r="H7" i="28"/>
  <c r="H8" i="28"/>
  <c r="H9" i="28"/>
  <c r="H5" i="28"/>
  <c r="H6" i="20"/>
  <c r="H7" i="20"/>
  <c r="H8" i="20"/>
  <c r="H9" i="20"/>
  <c r="H10" i="20"/>
  <c r="H5" i="20"/>
  <c r="H6" i="21"/>
  <c r="H7" i="21"/>
  <c r="H8" i="21"/>
  <c r="H9" i="21"/>
  <c r="H10" i="21"/>
  <c r="H5" i="21"/>
  <c r="H6" i="22"/>
  <c r="H7" i="22"/>
  <c r="H8" i="22"/>
  <c r="H9" i="22"/>
  <c r="H10" i="22"/>
  <c r="H5" i="22"/>
  <c r="H6" i="23"/>
  <c r="H7" i="23"/>
  <c r="H8" i="23"/>
  <c r="H9" i="23"/>
  <c r="H10" i="23"/>
  <c r="H5" i="23"/>
  <c r="H7" i="24"/>
  <c r="H8" i="24"/>
  <c r="H9" i="24"/>
  <c r="H10" i="24"/>
  <c r="H11" i="24"/>
  <c r="H6" i="24"/>
  <c r="H6" i="26"/>
  <c r="H7" i="26"/>
  <c r="H8" i="26"/>
  <c r="H9" i="26"/>
  <c r="H10" i="26"/>
  <c r="H5" i="26"/>
  <c r="A6" i="26"/>
  <c r="A7" i="26"/>
  <c r="A8" i="26"/>
  <c r="A9" i="26"/>
  <c r="A10" i="26"/>
  <c r="A7" i="24"/>
  <c r="A8" i="24"/>
  <c r="A9" i="24"/>
  <c r="A10" i="24"/>
  <c r="A11" i="24"/>
  <c r="A6" i="23"/>
  <c r="A7" i="23"/>
  <c r="A8" i="23"/>
  <c r="A9" i="23"/>
  <c r="A10" i="23"/>
  <c r="A6" i="22"/>
  <c r="A7" i="22"/>
  <c r="A8" i="22"/>
  <c r="A9" i="22"/>
  <c r="A10" i="22"/>
  <c r="A6" i="21"/>
  <c r="A7" i="21"/>
  <c r="A8" i="21"/>
  <c r="A9" i="21"/>
  <c r="A10" i="21"/>
  <c r="A6" i="20"/>
  <c r="A7" i="20"/>
  <c r="A8" i="20"/>
  <c r="A9" i="20"/>
  <c r="A10" i="20"/>
  <c r="A5" i="20"/>
  <c r="A6" i="29"/>
  <c r="A7" i="29"/>
  <c r="A8" i="29"/>
  <c r="A9" i="29"/>
  <c r="A10" i="29"/>
  <c r="A5" i="29"/>
  <c r="H10" i="29"/>
  <c r="H7" i="29"/>
  <c r="H6" i="29"/>
  <c r="H8" i="29"/>
  <c r="H9" i="29"/>
  <c r="H5" i="29"/>
  <c r="A5" i="26" l="1"/>
  <c r="A6" i="24"/>
  <c r="A5" i="23"/>
  <c r="A5" i="22"/>
  <c r="A5" i="21"/>
  <c r="A5" i="28"/>
  <c r="A2" i="28" l="1"/>
  <c r="A2" i="29"/>
  <c r="A2" i="26"/>
  <c r="A3" i="24"/>
  <c r="A2" i="23"/>
  <c r="A2" i="22"/>
  <c r="A2" i="21"/>
  <c r="A2" i="20"/>
  <c r="B5" i="28" l="1"/>
  <c r="C5" i="28"/>
  <c r="C6" i="28"/>
  <c r="C7" i="28"/>
  <c r="C8" i="28"/>
  <c r="C9" i="28"/>
  <c r="G7" i="28" l="1"/>
  <c r="G9" i="28"/>
  <c r="G8" i="28"/>
  <c r="G6" i="28"/>
  <c r="G5" i="28"/>
  <c r="F9" i="28" l="1"/>
  <c r="F8" i="28"/>
  <c r="F7" i="28"/>
  <c r="F6" i="28"/>
  <c r="F5" i="28"/>
  <c r="D8" i="28" l="1"/>
  <c r="D9" i="28"/>
  <c r="D7" i="28"/>
  <c r="D6" i="28"/>
  <c r="D5" i="28"/>
  <c r="E9" i="28" l="1"/>
  <c r="E8" i="28"/>
  <c r="E7" i="28"/>
  <c r="E6" i="28"/>
  <c r="E5" i="28"/>
  <c r="I5" i="28" s="1"/>
  <c r="B9" i="28" l="1"/>
  <c r="I9" i="28" s="1"/>
  <c r="B8" i="28"/>
  <c r="I8" i="28" s="1"/>
  <c r="B7" i="28"/>
  <c r="I7" i="28" s="1"/>
  <c r="B6" i="28"/>
  <c r="I6" i="28" s="1"/>
</calcChain>
</file>

<file path=xl/sharedStrings.xml><?xml version="1.0" encoding="utf-8"?>
<sst xmlns="http://schemas.openxmlformats.org/spreadsheetml/2006/main" count="108" uniqueCount="53">
  <si>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</si>
  <si>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</si>
  <si>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</si>
  <si>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</si>
  <si>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</si>
  <si>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</si>
  <si>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</si>
  <si>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</si>
  <si>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r>
      <t xml:space="preserve">Total
</t>
    </r>
    <r>
      <rPr>
        <b/>
        <sz val="8"/>
        <rFont val="Arial"/>
        <family val="2"/>
      </rPr>
      <t>(technical)</t>
    </r>
  </si>
  <si>
    <t>Criterion #4</t>
  </si>
  <si>
    <t xml:space="preserve">Total
</t>
  </si>
  <si>
    <t>Criterion #5</t>
  </si>
  <si>
    <t>RFQ730-17052 Continue Programming Svcs. for System State-Wide</t>
  </si>
  <si>
    <t>Broaddus Planning</t>
  </si>
  <si>
    <t>Facility Programming and Consulting</t>
  </si>
  <si>
    <t>Llewelyn-Davies Sahni II, LLC</t>
  </si>
  <si>
    <t>MOCA Systems, Inc.</t>
  </si>
  <si>
    <t>The Lauck Group, Inc.</t>
  </si>
  <si>
    <t>VisSpiro Strategies, LLC</t>
  </si>
  <si>
    <t>Criterion #6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</si>
  <si>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</si>
  <si>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</si>
  <si>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</si>
  <si>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</si>
  <si>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</si>
  <si>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</si>
  <si>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</si>
  <si>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Evaluation Criteria</t>
  </si>
  <si>
    <t>Points</t>
  </si>
  <si>
    <t>Weight</t>
  </si>
  <si>
    <t>Score</t>
  </si>
  <si>
    <t>1.Relevant Team and Individual Experience in Facility Programming</t>
  </si>
  <si>
    <t xml:space="preserve">2. Methodology and Best Practices </t>
  </si>
  <si>
    <t xml:space="preserve">3. Quality of Product   </t>
  </si>
  <si>
    <t xml:space="preserve">4. Additional Services Offered   </t>
  </si>
  <si>
    <t>5. Financial Stability</t>
  </si>
  <si>
    <t>6. Quality and Responsiveness of Qualifications Package</t>
  </si>
  <si>
    <t>*Total =</t>
  </si>
  <si>
    <t>*Note:  Total should be equal to 100 if received 5-point per criterion.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</si>
  <si>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</si>
  <si>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</si>
  <si>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</si>
  <si>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</si>
  <si>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</si>
  <si>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</si>
  <si>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</si>
  <si>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</si>
  <si>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</si>
  <si>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</si>
  <si>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</si>
  <si>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Special Instructions for Evaluators:</t>
  </si>
  <si>
    <t>Prepared by: Senior Buyer 4/7/17</t>
  </si>
  <si>
    <t>Checked by:  Purchasing Director  4/7/17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</si>
</sst>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7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9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0" fillId="0" borderId="0" xfId="0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2" fillId="0" borderId="16" xfId="0" applyFont="1" applyBorder="1"/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7" fillId="0" borderId="0" xfId="0" applyFont="1" applyFill="1"/>
    <xf numFmtId="0" fontId="26" fillId="0" borderId="0" xfId="0" applyFont="1"/>
    <xf numFmtId="0" fontId="29" fillId="0" borderId="0" xfId="0" applyFont="1"/>
    <xf numFmtId="0" fontId="30" fillId="0" borderId="18" xfId="0" applyFont="1" applyBorder="1" applyAlignment="1">
      <alignment horizontal="center" vertical="center" textRotation="90"/>
    </xf>
    <xf numFmtId="2" fontId="31" fillId="0" borderId="5" xfId="0" applyNumberFormat="1" applyFont="1" applyBorder="1"/>
    <xf numFmtId="0" fontId="28" fillId="0" borderId="0" xfId="0" applyFont="1" applyAlignment="1">
      <alignment horizontal="center"/>
    </xf>
    <xf numFmtId="0" fontId="28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4" xfId="0" applyNumberFormat="1" applyFont="1" applyFill="1" applyBorder="1"/>
    <xf numFmtId="2" fontId="2" fillId="30" borderId="23" xfId="0" applyNumberFormat="1" applyFont="1" applyFill="1" applyBorder="1"/>
    <xf numFmtId="0" fontId="0" fillId="30" borderId="0" xfId="0" applyFill="1"/>
    <xf numFmtId="2" fontId="2" fillId="0" borderId="21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2" fontId="2" fillId="0" borderId="23" xfId="0" applyNumberFormat="1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0" borderId="26" xfId="0" applyFont="1" applyBorder="1"/>
    <xf numFmtId="0" fontId="2" fillId="0" borderId="3" xfId="0" applyFont="1" applyFill="1" applyBorder="1"/>
    <xf numFmtId="0" fontId="2" fillId="30" borderId="3" xfId="0" applyFont="1" applyFill="1" applyBorder="1"/>
    <xf numFmtId="0" fontId="3" fillId="30" borderId="25" xfId="0" applyFont="1" applyFill="1" applyBorder="1" applyAlignment="1">
      <alignment horizontal="center"/>
    </xf>
    <xf numFmtId="0" fontId="3" fillId="30" borderId="0" xfId="0" applyFont="1" applyFill="1" applyAlignment="1">
      <alignment horizontal="center" vertic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3" fillId="31" borderId="34" xfId="0" applyFont="1" applyFill="1" applyBorder="1" applyAlignment="1">
      <alignment horizontal="right"/>
    </xf>
    <xf numFmtId="0" fontId="3" fillId="31" borderId="35" xfId="0" applyFont="1" applyFill="1" applyBorder="1" applyAlignment="1">
      <alignment horizont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30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2" fillId="0" borderId="30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3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52%20Cont.%20Programming%20Svcs.%20for%20System%20State-Wide%20-%20AWARDED/Evaluator%20Matrix%20RFQ730-17052%20Continue%20Programming%20Svcs.%20for%20System%20State-W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Summary"/>
    </sheetNames>
    <sheetDataSet>
      <sheetData sheetId="0">
        <row r="6">
          <cell r="A6" t="str">
            <v>RFQ730-17052 Continue Programming Svcs. for System State-Wide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zoomScaleNormal="100" workbookViewId="0">
      <selection activeCell="A10" sqref="A10"/>
    </sheetView>
  </sheetViews>
  <sheetFormatPr defaultRowHeight="12.75" x14ac:dyDescent="0.2"/>
  <cols>
    <col min="1" max="1" width="84.140625" customWidth="1"/>
  </cols>
  <sheetData>
    <row r="2" spans="1:5" ht="15.75" x14ac:dyDescent="0.25">
      <c r="A2" s="6" t="s">
        <v>12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22" t="s">
        <v>13</v>
      </c>
      <c r="B5" s="33">
        <v>1</v>
      </c>
      <c r="C5" s="27"/>
      <c r="D5" s="5"/>
      <c r="E5" s="5"/>
    </row>
    <row r="6" spans="1:5" ht="15" x14ac:dyDescent="0.2">
      <c r="A6" s="22" t="s">
        <v>14</v>
      </c>
      <c r="B6" s="32">
        <v>2</v>
      </c>
    </row>
    <row r="7" spans="1:5" ht="15" x14ac:dyDescent="0.2">
      <c r="A7" s="22" t="s">
        <v>15</v>
      </c>
      <c r="B7" s="33">
        <v>3</v>
      </c>
    </row>
    <row r="8" spans="1:5" ht="15" x14ac:dyDescent="0.2">
      <c r="A8" s="22" t="s">
        <v>16</v>
      </c>
      <c r="B8" s="32">
        <v>4</v>
      </c>
    </row>
    <row r="9" spans="1:5" ht="15" x14ac:dyDescent="0.2">
      <c r="A9" s="22" t="s">
        <v>17</v>
      </c>
      <c r="B9" s="33">
        <v>5</v>
      </c>
    </row>
    <row r="10" spans="1:5" ht="15" x14ac:dyDescent="0.2">
      <c r="A10" s="22" t="s">
        <v>18</v>
      </c>
      <c r="B10" s="32">
        <v>6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10" workbookViewId="0">
      <selection activeCell="A8" sqref="A8:H9"/>
    </sheetView>
  </sheetViews>
  <sheetFormatPr defaultColWidth="9.140625" defaultRowHeight="15" x14ac:dyDescent="0.2"/>
  <cols>
    <col min="1" max="1" width="24.7109375" style="18" customWidth="1"/>
    <col min="2" max="4" width="9.140625" style="18"/>
    <col min="5" max="5" width="26.5703125" style="18" customWidth="1"/>
    <col min="6" max="6" width="11" style="18" customWidth="1"/>
    <col min="7" max="7" width="11.42578125" style="18" customWidth="1"/>
    <col min="8" max="8" width="11.7109375" style="18" customWidth="1"/>
    <col min="9" max="16384" width="9.140625" style="18"/>
  </cols>
  <sheetData>
    <row r="1" spans="1:17" ht="15.75" x14ac:dyDescent="0.25">
      <c r="A1" s="62" t="s">
        <v>39</v>
      </c>
      <c r="B1" s="62"/>
      <c r="C1" s="62"/>
      <c r="D1" s="62"/>
      <c r="E1" s="62"/>
      <c r="F1" s="62"/>
      <c r="G1" s="62"/>
      <c r="H1" s="62"/>
      <c r="Q1" s="17"/>
    </row>
    <row r="2" spans="1:17" ht="15" customHeight="1" x14ac:dyDescent="0.25">
      <c r="A2" s="88" t="str">
        <f>[1]Cover!$A$6</f>
        <v>RFQ730-17052 Continue Programming Svcs. for System State-Wide</v>
      </c>
      <c r="B2" s="62"/>
      <c r="C2" s="62"/>
      <c r="D2" s="62"/>
      <c r="E2" s="62"/>
      <c r="F2" s="62"/>
      <c r="G2" s="62"/>
      <c r="H2" s="62"/>
      <c r="Q2" s="17"/>
    </row>
    <row r="3" spans="1:17" x14ac:dyDescent="0.2">
      <c r="Q3" s="17"/>
    </row>
    <row r="4" spans="1:17" ht="15" customHeight="1" thickBot="1" x14ac:dyDescent="0.3">
      <c r="A4" s="18" t="s">
        <v>40</v>
      </c>
      <c r="B4" s="89"/>
      <c r="C4" s="89"/>
      <c r="D4" s="89"/>
      <c r="E4" s="89"/>
      <c r="Q4" s="17"/>
    </row>
    <row r="5" spans="1:17" x14ac:dyDescent="0.2">
      <c r="Q5" s="17"/>
    </row>
    <row r="6" spans="1:17" ht="15" customHeight="1" thickBot="1" x14ac:dyDescent="0.25">
      <c r="A6" s="18" t="s">
        <v>41</v>
      </c>
      <c r="B6" s="90"/>
      <c r="C6" s="90"/>
      <c r="D6" s="90"/>
      <c r="E6" s="90"/>
      <c r="Q6" s="17"/>
    </row>
    <row r="7" spans="1:17" x14ac:dyDescent="0.2">
      <c r="Q7" s="17"/>
    </row>
    <row r="8" spans="1:17" x14ac:dyDescent="0.2">
      <c r="A8" s="91" t="s">
        <v>42</v>
      </c>
      <c r="B8" s="91"/>
      <c r="C8" s="91"/>
      <c r="D8" s="91"/>
      <c r="E8" s="91"/>
      <c r="F8" s="91"/>
      <c r="G8" s="91"/>
      <c r="H8" s="91"/>
      <c r="Q8" s="17"/>
    </row>
    <row r="9" spans="1:17" x14ac:dyDescent="0.2">
      <c r="A9" s="91"/>
      <c r="B9" s="91"/>
      <c r="C9" s="91"/>
      <c r="D9" s="91"/>
      <c r="E9" s="91"/>
      <c r="F9" s="91"/>
      <c r="G9" s="91"/>
      <c r="H9" s="91"/>
      <c r="Q9" s="17"/>
    </row>
    <row r="10" spans="1:17" ht="15.75" thickBot="1" x14ac:dyDescent="0.25">
      <c r="Q10" s="17"/>
    </row>
    <row r="11" spans="1:17" ht="16.5" thickTop="1" x14ac:dyDescent="0.25">
      <c r="A11" s="79" t="s">
        <v>43</v>
      </c>
      <c r="B11" s="80"/>
      <c r="C11" s="80"/>
      <c r="D11" s="80"/>
      <c r="E11" s="81"/>
      <c r="Q11" s="17"/>
    </row>
    <row r="12" spans="1:17" ht="15" customHeight="1" x14ac:dyDescent="0.2">
      <c r="A12" s="82" t="s">
        <v>44</v>
      </c>
      <c r="B12" s="83"/>
      <c r="C12" s="83"/>
      <c r="D12" s="83"/>
      <c r="E12" s="84"/>
      <c r="Q12" s="17"/>
    </row>
    <row r="13" spans="1:17" x14ac:dyDescent="0.2">
      <c r="A13" s="85" t="s">
        <v>45</v>
      </c>
      <c r="B13" s="86"/>
      <c r="C13" s="86"/>
      <c r="D13" s="86"/>
      <c r="E13" s="87"/>
      <c r="Q13" s="17"/>
    </row>
    <row r="14" spans="1:17" x14ac:dyDescent="0.2">
      <c r="A14" s="85" t="s">
        <v>46</v>
      </c>
      <c r="B14" s="86"/>
      <c r="C14" s="86"/>
      <c r="D14" s="86"/>
      <c r="E14" s="87"/>
      <c r="Q14" s="17"/>
    </row>
    <row r="15" spans="1:17" x14ac:dyDescent="0.2">
      <c r="A15" s="85" t="s">
        <v>47</v>
      </c>
      <c r="B15" s="86"/>
      <c r="C15" s="86"/>
      <c r="D15" s="86"/>
      <c r="E15" s="87"/>
      <c r="Q15" s="17"/>
    </row>
    <row r="16" spans="1:17" x14ac:dyDescent="0.2">
      <c r="A16" s="85" t="s">
        <v>48</v>
      </c>
      <c r="B16" s="86"/>
      <c r="C16" s="86"/>
      <c r="D16" s="86"/>
      <c r="E16" s="87"/>
      <c r="Q16" s="17"/>
    </row>
    <row r="17" spans="1:17" ht="15.75" thickBot="1" x14ac:dyDescent="0.25">
      <c r="A17" s="71" t="s">
        <v>49</v>
      </c>
      <c r="B17" s="72"/>
      <c r="C17" s="72"/>
      <c r="D17" s="72"/>
      <c r="E17" s="73"/>
      <c r="Q17" s="17"/>
    </row>
    <row r="18" spans="1:17" ht="16.5" thickTop="1" thickBot="1" x14ac:dyDescent="0.25">
      <c r="Q18" s="17"/>
    </row>
    <row r="19" spans="1:17" ht="16.5" thickTop="1" x14ac:dyDescent="0.25">
      <c r="A19" s="74" t="s">
        <v>27</v>
      </c>
      <c r="B19" s="75"/>
      <c r="C19" s="75"/>
      <c r="D19" s="75"/>
      <c r="E19" s="75"/>
      <c r="F19" s="54" t="s">
        <v>28</v>
      </c>
      <c r="G19" s="54" t="s">
        <v>29</v>
      </c>
      <c r="H19" s="55" t="s">
        <v>30</v>
      </c>
      <c r="Q19" s="17"/>
    </row>
    <row r="20" spans="1:17" s="60" customFormat="1" x14ac:dyDescent="0.2">
      <c r="A20" s="76" t="s">
        <v>31</v>
      </c>
      <c r="B20" s="77"/>
      <c r="C20" s="77"/>
      <c r="D20" s="77"/>
      <c r="E20" s="78"/>
      <c r="F20" s="56"/>
      <c r="G20" s="56">
        <v>6</v>
      </c>
      <c r="H20" s="57">
        <f t="shared" ref="H20:H23" si="0">F20*G20</f>
        <v>0</v>
      </c>
      <c r="J20" s="61"/>
      <c r="K20" s="61"/>
      <c r="L20" s="61"/>
      <c r="M20" s="61"/>
      <c r="N20" s="61"/>
      <c r="O20" s="61"/>
      <c r="Q20" s="17"/>
    </row>
    <row r="21" spans="1:17" s="60" customFormat="1" x14ac:dyDescent="0.2">
      <c r="A21" s="76" t="s">
        <v>32</v>
      </c>
      <c r="B21" s="77"/>
      <c r="C21" s="77"/>
      <c r="D21" s="77"/>
      <c r="E21" s="78"/>
      <c r="F21" s="56"/>
      <c r="G21" s="56">
        <v>6</v>
      </c>
      <c r="H21" s="57">
        <f t="shared" si="0"/>
        <v>0</v>
      </c>
      <c r="Q21" s="17"/>
    </row>
    <row r="22" spans="1:17" s="60" customFormat="1" x14ac:dyDescent="0.2">
      <c r="A22" s="76" t="s">
        <v>33</v>
      </c>
      <c r="B22" s="77"/>
      <c r="C22" s="77"/>
      <c r="D22" s="77"/>
      <c r="E22" s="78"/>
      <c r="F22" s="56"/>
      <c r="G22" s="56">
        <v>5</v>
      </c>
      <c r="H22" s="57">
        <f t="shared" si="0"/>
        <v>0</v>
      </c>
      <c r="Q22" s="17"/>
    </row>
    <row r="23" spans="1:17" s="60" customFormat="1" x14ac:dyDescent="0.2">
      <c r="A23" s="76" t="s">
        <v>34</v>
      </c>
      <c r="B23" s="77"/>
      <c r="C23" s="77"/>
      <c r="D23" s="77"/>
      <c r="E23" s="78"/>
      <c r="F23" s="56"/>
      <c r="G23" s="56">
        <v>1</v>
      </c>
      <c r="H23" s="57">
        <f t="shared" si="0"/>
        <v>0</v>
      </c>
      <c r="Q23" s="17"/>
    </row>
    <row r="24" spans="1:17" s="60" customFormat="1" x14ac:dyDescent="0.2">
      <c r="A24" s="66" t="s">
        <v>35</v>
      </c>
      <c r="B24" s="67"/>
      <c r="C24" s="67"/>
      <c r="D24" s="67"/>
      <c r="E24" s="68"/>
      <c r="F24" s="56"/>
      <c r="G24" s="56">
        <v>1</v>
      </c>
      <c r="H24" s="57">
        <f>F24*G24</f>
        <v>0</v>
      </c>
      <c r="Q24" s="17"/>
    </row>
    <row r="25" spans="1:17" s="60" customFormat="1" x14ac:dyDescent="0.2">
      <c r="A25" s="66" t="s">
        <v>36</v>
      </c>
      <c r="B25" s="67"/>
      <c r="C25" s="67"/>
      <c r="D25" s="67"/>
      <c r="E25" s="68"/>
      <c r="F25" s="56"/>
      <c r="G25" s="56">
        <v>1</v>
      </c>
      <c r="H25" s="57">
        <f>F25*G25</f>
        <v>0</v>
      </c>
      <c r="Q25" s="17"/>
    </row>
    <row r="26" spans="1:17" ht="16.5" thickBot="1" x14ac:dyDescent="0.3">
      <c r="G26" s="58" t="s">
        <v>37</v>
      </c>
      <c r="H26" s="59">
        <f>SUM(H20:H25)</f>
        <v>0</v>
      </c>
      <c r="Q26" s="17"/>
    </row>
    <row r="27" spans="1:17" x14ac:dyDescent="0.2">
      <c r="A27" s="69" t="s">
        <v>38</v>
      </c>
      <c r="B27" s="69"/>
      <c r="C27" s="69"/>
      <c r="D27" s="69"/>
      <c r="E27" s="69"/>
      <c r="Q27" s="17"/>
    </row>
    <row r="28" spans="1:17" x14ac:dyDescent="0.2">
      <c r="Q28" s="17"/>
    </row>
    <row r="29" spans="1:17" x14ac:dyDescent="0.2">
      <c r="A29" s="70" t="s">
        <v>50</v>
      </c>
      <c r="B29" s="70"/>
      <c r="C29" s="70"/>
      <c r="Q29" s="17"/>
    </row>
    <row r="30" spans="1:17" x14ac:dyDescent="0.2">
      <c r="Q30" s="17"/>
    </row>
    <row r="31" spans="1:17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</sheetData>
  <protectedRanges>
    <protectedRange sqref="B6:E6" name="Name_1_2"/>
    <protectedRange sqref="F20:F25" name="Points_1_2_1"/>
  </protectedRanges>
  <mergeCells count="21">
    <mergeCell ref="A16:E16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24:E24"/>
    <mergeCell ref="A25:E25"/>
    <mergeCell ref="A27:E27"/>
    <mergeCell ref="A29:C29"/>
    <mergeCell ref="A17:E17"/>
    <mergeCell ref="A19:E19"/>
    <mergeCell ref="A20:E20"/>
    <mergeCell ref="A21:E21"/>
    <mergeCell ref="A22:E22"/>
    <mergeCell ref="A23:E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B5" sqref="B5:G10"/>
    </sheetView>
  </sheetViews>
  <sheetFormatPr defaultRowHeight="12.75" x14ac:dyDescent="0.2"/>
  <cols>
    <col min="1" max="1" width="50.85546875" customWidth="1"/>
    <col min="2" max="2" width="7" style="29" bestFit="1" customWidth="1"/>
    <col min="3" max="3" width="7.28515625" customWidth="1"/>
    <col min="4" max="4" width="8.7109375" customWidth="1"/>
    <col min="5" max="7" width="7.28515625" style="17" customWidth="1"/>
    <col min="8" max="8" width="12.42578125" customWidth="1"/>
  </cols>
  <sheetData>
    <row r="1" spans="1:9" ht="15.75" x14ac:dyDescent="0.25">
      <c r="A1" s="62" t="s">
        <v>0</v>
      </c>
      <c r="B1" s="63"/>
      <c r="C1" s="63"/>
      <c r="D1" s="63"/>
      <c r="E1" s="63"/>
      <c r="F1" s="63"/>
      <c r="G1" s="63"/>
      <c r="H1" s="63"/>
      <c r="I1" s="8"/>
    </row>
    <row r="2" spans="1:9" ht="12.75" customHeight="1" x14ac:dyDescent="0.2">
      <c r="A2" s="64" t="str">
        <f>Responses!A2</f>
        <v>RFQ730-17052 Continue Programming Svcs. for System State-Wide</v>
      </c>
      <c r="B2" s="64"/>
      <c r="C2" s="64"/>
      <c r="D2" s="64"/>
      <c r="E2" s="64"/>
      <c r="F2" s="64"/>
      <c r="G2" s="64"/>
      <c r="H2" s="64"/>
      <c r="I2" s="8"/>
    </row>
    <row r="3" spans="1:9" ht="15.75" thickBot="1" x14ac:dyDescent="0.25">
      <c r="A3" s="8"/>
      <c r="C3" s="8"/>
      <c r="D3" s="8"/>
      <c r="H3" s="9"/>
      <c r="I3" s="8"/>
    </row>
    <row r="4" spans="1:9" ht="75" thickTop="1" thickBot="1" x14ac:dyDescent="0.25">
      <c r="A4" s="10" t="s">
        <v>4</v>
      </c>
      <c r="B4" s="30" t="s">
        <v>5</v>
      </c>
      <c r="C4" s="11" t="s">
        <v>6</v>
      </c>
      <c r="D4" s="11" t="s">
        <v>7</v>
      </c>
      <c r="E4" s="21" t="s">
        <v>9</v>
      </c>
      <c r="F4" s="21" t="s">
        <v>11</v>
      </c>
      <c r="G4" s="21" t="s">
        <v>19</v>
      </c>
      <c r="H4" s="25" t="s">
        <v>10</v>
      </c>
      <c r="I4" s="12"/>
    </row>
    <row r="5" spans="1:9" ht="16.5" thickTop="1" x14ac:dyDescent="0.2">
      <c r="A5" s="22" t="str">
        <f>Responses!A5</f>
        <v>Broaddus Planning</v>
      </c>
      <c r="B5" s="31">
        <v>24</v>
      </c>
      <c r="C5" s="26">
        <v>21</v>
      </c>
      <c r="D5" s="26">
        <v>17.5</v>
      </c>
      <c r="E5" s="26">
        <v>4</v>
      </c>
      <c r="F5" s="49">
        <v>3</v>
      </c>
      <c r="G5" s="49">
        <v>3</v>
      </c>
      <c r="H5" s="7">
        <f>SUM(B5:G5)</f>
        <v>72.5</v>
      </c>
      <c r="I5" s="35">
        <v>1</v>
      </c>
    </row>
    <row r="6" spans="1:9" ht="15.75" x14ac:dyDescent="0.25">
      <c r="A6" s="48" t="str">
        <f>Responses!A6</f>
        <v>Facility Programming and Consulting</v>
      </c>
      <c r="B6" s="31">
        <v>27</v>
      </c>
      <c r="C6" s="26">
        <v>21</v>
      </c>
      <c r="D6" s="26">
        <v>20</v>
      </c>
      <c r="E6" s="26">
        <v>4</v>
      </c>
      <c r="F6" s="49">
        <v>3</v>
      </c>
      <c r="G6" s="49">
        <v>3.5</v>
      </c>
      <c r="H6" s="7">
        <f t="shared" ref="H6:H10" si="0">SUM(B6:G6)</f>
        <v>78.5</v>
      </c>
      <c r="I6" s="34">
        <v>2</v>
      </c>
    </row>
    <row r="7" spans="1:9" ht="15.75" x14ac:dyDescent="0.25">
      <c r="A7" s="48" t="str">
        <f>Responses!A7</f>
        <v>Llewelyn-Davies Sahni II, LLC</v>
      </c>
      <c r="B7" s="31">
        <v>21</v>
      </c>
      <c r="C7" s="26">
        <v>21</v>
      </c>
      <c r="D7" s="26">
        <v>15</v>
      </c>
      <c r="E7" s="26">
        <v>4</v>
      </c>
      <c r="F7" s="49">
        <v>3</v>
      </c>
      <c r="G7" s="49">
        <v>3.5</v>
      </c>
      <c r="H7" s="7">
        <f t="shared" si="0"/>
        <v>67.5</v>
      </c>
      <c r="I7" s="36">
        <v>3</v>
      </c>
    </row>
    <row r="8" spans="1:9" ht="15.75" x14ac:dyDescent="0.25">
      <c r="A8" s="48" t="str">
        <f>Responses!A8</f>
        <v>MOCA Systems, Inc.</v>
      </c>
      <c r="B8" s="31">
        <v>24</v>
      </c>
      <c r="C8" s="26">
        <v>18</v>
      </c>
      <c r="D8" s="26">
        <v>12.5</v>
      </c>
      <c r="E8" s="26">
        <v>4</v>
      </c>
      <c r="F8" s="49">
        <v>3</v>
      </c>
      <c r="G8" s="49">
        <v>3</v>
      </c>
      <c r="H8" s="7">
        <f t="shared" si="0"/>
        <v>64.5</v>
      </c>
      <c r="I8" s="34">
        <v>4</v>
      </c>
    </row>
    <row r="9" spans="1:9" ht="15.75" x14ac:dyDescent="0.25">
      <c r="A9" s="48" t="str">
        <f>Responses!A9</f>
        <v>The Lauck Group, Inc.</v>
      </c>
      <c r="B9" s="31">
        <v>18</v>
      </c>
      <c r="C9" s="26">
        <v>21</v>
      </c>
      <c r="D9" s="26">
        <v>12.5</v>
      </c>
      <c r="E9" s="26">
        <v>4</v>
      </c>
      <c r="F9" s="49">
        <v>3</v>
      </c>
      <c r="G9" s="49">
        <v>3</v>
      </c>
      <c r="H9" s="7">
        <f t="shared" si="0"/>
        <v>61.5</v>
      </c>
      <c r="I9" s="36">
        <v>5</v>
      </c>
    </row>
    <row r="10" spans="1:9" ht="15.75" x14ac:dyDescent="0.25">
      <c r="A10" s="48" t="str">
        <f>Responses!A10</f>
        <v>VisSpiro Strategies, LLC</v>
      </c>
      <c r="B10" s="31">
        <v>24</v>
      </c>
      <c r="C10" s="26">
        <v>21</v>
      </c>
      <c r="D10" s="26">
        <v>17.5</v>
      </c>
      <c r="E10" s="26">
        <v>4</v>
      </c>
      <c r="F10" s="49">
        <v>3</v>
      </c>
      <c r="G10" s="49">
        <v>3.5</v>
      </c>
      <c r="H10" s="7">
        <f t="shared" si="0"/>
        <v>73</v>
      </c>
      <c r="I10" s="34">
        <v>6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2" zoomScaleNormal="100" workbookViewId="0">
      <selection activeCell="A18" sqref="A18"/>
    </sheetView>
  </sheetViews>
  <sheetFormatPr defaultRowHeight="12.75" x14ac:dyDescent="0.2"/>
  <cols>
    <col min="1" max="1" width="62" customWidth="1"/>
    <col min="2" max="2" width="8.28515625" style="28" customWidth="1"/>
    <col min="3" max="3" width="9.42578125" customWidth="1"/>
    <col min="4" max="4" width="8.140625" customWidth="1"/>
    <col min="5" max="5" width="6.7109375" bestFit="1" customWidth="1"/>
    <col min="6" max="7" width="6.7109375" style="17" customWidth="1"/>
    <col min="9" max="9" width="17.140625" customWidth="1"/>
  </cols>
  <sheetData>
    <row r="1" spans="1:9" ht="15.75" x14ac:dyDescent="0.25">
      <c r="A1" s="62" t="s">
        <v>0</v>
      </c>
      <c r="B1" s="63"/>
      <c r="C1" s="63"/>
      <c r="D1" s="63"/>
      <c r="E1" s="63"/>
      <c r="F1" s="63"/>
      <c r="G1" s="63"/>
      <c r="H1" s="63"/>
    </row>
    <row r="2" spans="1:9" ht="12.75" customHeight="1" x14ac:dyDescent="0.2">
      <c r="A2" s="64" t="str">
        <f>Responses!A2</f>
        <v>RFQ730-17052 Continue Programming Svcs. for System State-Wide</v>
      </c>
      <c r="B2" s="64"/>
      <c r="C2" s="64"/>
      <c r="D2" s="64"/>
      <c r="E2" s="64"/>
      <c r="F2" s="64"/>
      <c r="G2" s="64"/>
      <c r="H2" s="64"/>
    </row>
    <row r="3" spans="1:9" ht="15.75" thickBot="1" x14ac:dyDescent="0.25">
      <c r="A3" s="17"/>
      <c r="B3" s="29"/>
      <c r="C3" s="17"/>
      <c r="D3" s="17"/>
      <c r="E3" s="17"/>
      <c r="H3" s="19"/>
    </row>
    <row r="4" spans="1:9" ht="75" thickTop="1" thickBot="1" x14ac:dyDescent="0.25">
      <c r="A4" s="20" t="s">
        <v>4</v>
      </c>
      <c r="B4" s="30" t="s">
        <v>5</v>
      </c>
      <c r="C4" s="21" t="s">
        <v>6</v>
      </c>
      <c r="D4" s="21" t="s">
        <v>7</v>
      </c>
      <c r="E4" s="21" t="s">
        <v>9</v>
      </c>
      <c r="F4" s="21" t="s">
        <v>11</v>
      </c>
      <c r="G4" s="21" t="s">
        <v>19</v>
      </c>
      <c r="H4" s="25" t="s">
        <v>8</v>
      </c>
    </row>
    <row r="5" spans="1:9" ht="16.5" thickTop="1" x14ac:dyDescent="0.2">
      <c r="A5" s="48" t="str">
        <f>Responses!A5</f>
        <v>Broaddus Planning</v>
      </c>
      <c r="B5" s="31">
        <v>19.5</v>
      </c>
      <c r="C5" s="26">
        <v>21</v>
      </c>
      <c r="D5" s="26">
        <v>20</v>
      </c>
      <c r="E5" s="26">
        <v>4</v>
      </c>
      <c r="F5" s="49">
        <v>3.5</v>
      </c>
      <c r="G5" s="49">
        <v>3.5</v>
      </c>
      <c r="H5" s="7">
        <f>SUM(B5:G5)</f>
        <v>71.5</v>
      </c>
      <c r="I5" s="35">
        <v>1</v>
      </c>
    </row>
    <row r="6" spans="1:9" ht="15.75" x14ac:dyDescent="0.25">
      <c r="A6" s="48" t="str">
        <f>Responses!A6</f>
        <v>Facility Programming and Consulting</v>
      </c>
      <c r="B6" s="31">
        <v>27</v>
      </c>
      <c r="C6" s="26">
        <v>27</v>
      </c>
      <c r="D6" s="26">
        <v>22.5</v>
      </c>
      <c r="E6" s="26">
        <v>4</v>
      </c>
      <c r="F6" s="49">
        <v>3.5</v>
      </c>
      <c r="G6" s="49">
        <v>4</v>
      </c>
      <c r="H6" s="7">
        <f t="shared" ref="H6:H10" si="0">SUM(B6:G6)</f>
        <v>88</v>
      </c>
      <c r="I6" s="34">
        <v>2</v>
      </c>
    </row>
    <row r="7" spans="1:9" ht="15.75" x14ac:dyDescent="0.25">
      <c r="A7" s="48" t="str">
        <f>Responses!A7</f>
        <v>Llewelyn-Davies Sahni II, LLC</v>
      </c>
      <c r="B7" s="31">
        <v>9</v>
      </c>
      <c r="C7" s="26">
        <v>22.5</v>
      </c>
      <c r="D7" s="26">
        <v>15</v>
      </c>
      <c r="E7" s="26">
        <v>1.5</v>
      </c>
      <c r="F7" s="49">
        <v>3</v>
      </c>
      <c r="G7" s="49">
        <v>3</v>
      </c>
      <c r="H7" s="7">
        <f t="shared" si="0"/>
        <v>54</v>
      </c>
      <c r="I7" s="36">
        <v>3</v>
      </c>
    </row>
    <row r="8" spans="1:9" ht="15.75" x14ac:dyDescent="0.25">
      <c r="A8" s="48" t="str">
        <f>Responses!A8</f>
        <v>MOCA Systems, Inc.</v>
      </c>
      <c r="B8" s="31">
        <v>24</v>
      </c>
      <c r="C8" s="26">
        <v>27</v>
      </c>
      <c r="D8" s="26">
        <v>22.5</v>
      </c>
      <c r="E8" s="26">
        <v>4.5</v>
      </c>
      <c r="F8" s="49">
        <v>4</v>
      </c>
      <c r="G8" s="49">
        <v>4</v>
      </c>
      <c r="H8" s="7">
        <f t="shared" si="0"/>
        <v>86</v>
      </c>
      <c r="I8" s="34">
        <v>4</v>
      </c>
    </row>
    <row r="9" spans="1:9" ht="15.75" x14ac:dyDescent="0.25">
      <c r="A9" s="48" t="str">
        <f>Responses!A9</f>
        <v>The Lauck Group, Inc.</v>
      </c>
      <c r="B9" s="31">
        <v>24</v>
      </c>
      <c r="C9" s="26">
        <v>6</v>
      </c>
      <c r="D9" s="26">
        <v>10</v>
      </c>
      <c r="E9" s="26">
        <v>1</v>
      </c>
      <c r="F9" s="49">
        <v>3.5</v>
      </c>
      <c r="G9" s="49">
        <v>3.5</v>
      </c>
      <c r="H9" s="7">
        <f t="shared" si="0"/>
        <v>48</v>
      </c>
      <c r="I9" s="36">
        <v>5</v>
      </c>
    </row>
    <row r="10" spans="1:9" ht="15.75" x14ac:dyDescent="0.25">
      <c r="A10" s="48" t="str">
        <f>Responses!A10</f>
        <v>VisSpiro Strategies, LLC</v>
      </c>
      <c r="B10" s="31">
        <v>24</v>
      </c>
      <c r="C10" s="26">
        <v>27</v>
      </c>
      <c r="D10" s="26">
        <v>22.5</v>
      </c>
      <c r="E10" s="26">
        <v>4</v>
      </c>
      <c r="F10" s="49">
        <v>3.5</v>
      </c>
      <c r="G10" s="49">
        <v>3.5</v>
      </c>
      <c r="H10" s="7">
        <f t="shared" si="0"/>
        <v>84.5</v>
      </c>
      <c r="I10" s="34">
        <v>6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C17" sqref="C17"/>
    </sheetView>
  </sheetViews>
  <sheetFormatPr defaultRowHeight="12.75" x14ac:dyDescent="0.2"/>
  <cols>
    <col min="1" max="1" width="69.28515625" customWidth="1"/>
    <col min="2" max="2" width="8.28515625" style="28" bestFit="1" customWidth="1"/>
    <col min="3" max="3" width="5.85546875" customWidth="1"/>
    <col min="4" max="4" width="9" customWidth="1"/>
    <col min="5" max="5" width="7.28515625" customWidth="1"/>
    <col min="6" max="7" width="7.28515625" style="17" customWidth="1"/>
  </cols>
  <sheetData>
    <row r="1" spans="1:9" ht="15.75" x14ac:dyDescent="0.25">
      <c r="A1" s="62" t="s">
        <v>0</v>
      </c>
      <c r="B1" s="63"/>
      <c r="C1" s="63"/>
      <c r="D1" s="63"/>
      <c r="E1" s="63"/>
      <c r="F1" s="63"/>
      <c r="G1" s="63"/>
      <c r="H1" s="63"/>
    </row>
    <row r="2" spans="1:9" ht="12.75" customHeight="1" x14ac:dyDescent="0.2">
      <c r="A2" s="64" t="str">
        <f>Responses!A2</f>
        <v>RFQ730-17052 Continue Programming Svcs. for System State-Wide</v>
      </c>
      <c r="B2" s="64"/>
      <c r="C2" s="64"/>
      <c r="D2" s="64"/>
      <c r="E2" s="64"/>
      <c r="F2" s="64"/>
      <c r="G2" s="64"/>
      <c r="H2" s="64"/>
    </row>
    <row r="3" spans="1:9" ht="15.75" thickBot="1" x14ac:dyDescent="0.25">
      <c r="A3" s="17"/>
      <c r="B3" s="29"/>
      <c r="C3" s="17"/>
      <c r="D3" s="17"/>
      <c r="E3" s="17"/>
      <c r="H3" s="19"/>
    </row>
    <row r="4" spans="1:9" ht="75" thickTop="1" thickBot="1" x14ac:dyDescent="0.25">
      <c r="A4" s="20" t="s">
        <v>4</v>
      </c>
      <c r="B4" s="30" t="s">
        <v>5</v>
      </c>
      <c r="C4" s="21" t="s">
        <v>6</v>
      </c>
      <c r="D4" s="21" t="s">
        <v>7</v>
      </c>
      <c r="E4" s="21" t="s">
        <v>9</v>
      </c>
      <c r="F4" s="21" t="s">
        <v>11</v>
      </c>
      <c r="G4" s="21" t="s">
        <v>19</v>
      </c>
      <c r="H4" s="25" t="s">
        <v>8</v>
      </c>
    </row>
    <row r="5" spans="1:9" ht="16.5" thickTop="1" x14ac:dyDescent="0.2">
      <c r="A5" s="48" t="str">
        <f>Responses!A5</f>
        <v>Broaddus Planning</v>
      </c>
      <c r="B5" s="31">
        <v>30</v>
      </c>
      <c r="C5" s="26">
        <v>27</v>
      </c>
      <c r="D5" s="26">
        <v>22.5</v>
      </c>
      <c r="E5" s="26">
        <v>4.5</v>
      </c>
      <c r="F5" s="49">
        <v>3.5</v>
      </c>
      <c r="G5" s="49">
        <v>4</v>
      </c>
      <c r="H5" s="7">
        <f>SUM(B5:G5)</f>
        <v>91.5</v>
      </c>
      <c r="I5" s="35">
        <v>1</v>
      </c>
    </row>
    <row r="6" spans="1:9" ht="15.75" x14ac:dyDescent="0.25">
      <c r="A6" s="48" t="str">
        <f>Responses!A6</f>
        <v>Facility Programming and Consulting</v>
      </c>
      <c r="B6" s="31">
        <v>27</v>
      </c>
      <c r="C6" s="26">
        <v>24</v>
      </c>
      <c r="D6" s="26">
        <v>20</v>
      </c>
      <c r="E6" s="26">
        <v>4.5</v>
      </c>
      <c r="F6" s="49">
        <v>3.5</v>
      </c>
      <c r="G6" s="49">
        <v>4</v>
      </c>
      <c r="H6" s="7">
        <f t="shared" ref="H6:H10" si="0">SUM(B6:G6)</f>
        <v>83</v>
      </c>
      <c r="I6" s="34">
        <v>2</v>
      </c>
    </row>
    <row r="7" spans="1:9" ht="15.75" x14ac:dyDescent="0.25">
      <c r="A7" s="48" t="str">
        <f>Responses!A7</f>
        <v>Llewelyn-Davies Sahni II, LLC</v>
      </c>
      <c r="B7" s="31">
        <v>24</v>
      </c>
      <c r="C7" s="26">
        <v>21</v>
      </c>
      <c r="D7" s="26">
        <v>17.5</v>
      </c>
      <c r="E7" s="26">
        <v>4.5</v>
      </c>
      <c r="F7" s="49">
        <v>3.5</v>
      </c>
      <c r="G7" s="49">
        <v>4</v>
      </c>
      <c r="H7" s="7">
        <f t="shared" si="0"/>
        <v>74.5</v>
      </c>
      <c r="I7" s="36">
        <v>3</v>
      </c>
    </row>
    <row r="8" spans="1:9" ht="15.75" x14ac:dyDescent="0.25">
      <c r="A8" s="48" t="str">
        <f>Responses!A8</f>
        <v>MOCA Systems, Inc.</v>
      </c>
      <c r="B8" s="31">
        <v>21</v>
      </c>
      <c r="C8" s="26">
        <v>24</v>
      </c>
      <c r="D8" s="26">
        <v>20</v>
      </c>
      <c r="E8" s="26">
        <v>4.5</v>
      </c>
      <c r="F8" s="49">
        <v>3</v>
      </c>
      <c r="G8" s="49">
        <v>4</v>
      </c>
      <c r="H8" s="7">
        <f t="shared" si="0"/>
        <v>76.5</v>
      </c>
      <c r="I8" s="36">
        <v>4</v>
      </c>
    </row>
    <row r="9" spans="1:9" ht="15.75" x14ac:dyDescent="0.25">
      <c r="A9" s="48" t="str">
        <f>Responses!A9</f>
        <v>The Lauck Group, Inc.</v>
      </c>
      <c r="B9" s="31">
        <v>21</v>
      </c>
      <c r="C9" s="26">
        <v>21</v>
      </c>
      <c r="D9" s="26">
        <v>22.5</v>
      </c>
      <c r="E9" s="26">
        <v>4.5</v>
      </c>
      <c r="F9" s="49">
        <v>3.5</v>
      </c>
      <c r="G9" s="49">
        <v>4</v>
      </c>
      <c r="H9" s="7">
        <f t="shared" si="0"/>
        <v>76.5</v>
      </c>
      <c r="I9" s="34">
        <v>5</v>
      </c>
    </row>
    <row r="10" spans="1:9" ht="15" x14ac:dyDescent="0.2">
      <c r="A10" s="48" t="str">
        <f>Responses!A10</f>
        <v>VisSpiro Strategies, LLC</v>
      </c>
      <c r="B10" s="31">
        <v>24</v>
      </c>
      <c r="C10" s="26">
        <v>24</v>
      </c>
      <c r="D10" s="26">
        <v>17.5</v>
      </c>
      <c r="E10" s="26">
        <v>4</v>
      </c>
      <c r="F10" s="49">
        <v>3</v>
      </c>
      <c r="G10" s="49">
        <v>3.5</v>
      </c>
      <c r="H10" s="7">
        <f t="shared" si="0"/>
        <v>76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C18" sqref="C18"/>
    </sheetView>
  </sheetViews>
  <sheetFormatPr defaultRowHeight="12.75" x14ac:dyDescent="0.2"/>
  <cols>
    <col min="1" max="1" width="70.42578125" customWidth="1"/>
    <col min="2" max="2" width="7.7109375" style="28" customWidth="1"/>
    <col min="3" max="3" width="8.140625" customWidth="1"/>
    <col min="4" max="4" width="7.85546875" customWidth="1"/>
    <col min="5" max="5" width="9.42578125" customWidth="1"/>
    <col min="6" max="7" width="9.42578125" style="17" customWidth="1"/>
  </cols>
  <sheetData>
    <row r="1" spans="1:9" ht="15.75" x14ac:dyDescent="0.25">
      <c r="A1" s="62" t="s">
        <v>0</v>
      </c>
      <c r="B1" s="63"/>
      <c r="C1" s="63"/>
      <c r="D1" s="63"/>
      <c r="E1" s="63"/>
      <c r="F1" s="63"/>
      <c r="G1" s="63"/>
      <c r="H1" s="63"/>
    </row>
    <row r="2" spans="1:9" ht="12.75" customHeight="1" x14ac:dyDescent="0.2">
      <c r="A2" s="64" t="str">
        <f>Responses!A2</f>
        <v>RFQ730-17052 Continue Programming Svcs. for System State-Wide</v>
      </c>
      <c r="B2" s="64"/>
      <c r="C2" s="64"/>
      <c r="D2" s="64"/>
      <c r="E2" s="64"/>
      <c r="F2" s="64"/>
      <c r="G2" s="64"/>
      <c r="H2" s="64"/>
    </row>
    <row r="3" spans="1:9" ht="15.75" thickBot="1" x14ac:dyDescent="0.25">
      <c r="A3" s="17"/>
      <c r="B3" s="29"/>
      <c r="C3" s="17"/>
      <c r="D3" s="17"/>
      <c r="E3" s="17"/>
      <c r="H3" s="19"/>
    </row>
    <row r="4" spans="1:9" ht="75" thickTop="1" thickBot="1" x14ac:dyDescent="0.25">
      <c r="A4" s="20" t="s">
        <v>4</v>
      </c>
      <c r="B4" s="30" t="s">
        <v>5</v>
      </c>
      <c r="C4" s="21" t="s">
        <v>6</v>
      </c>
      <c r="D4" s="21" t="s">
        <v>7</v>
      </c>
      <c r="E4" s="21" t="s">
        <v>9</v>
      </c>
      <c r="F4" s="21" t="s">
        <v>11</v>
      </c>
      <c r="G4" s="21" t="s">
        <v>19</v>
      </c>
      <c r="H4" s="25" t="s">
        <v>8</v>
      </c>
    </row>
    <row r="5" spans="1:9" ht="16.5" thickTop="1" x14ac:dyDescent="0.2">
      <c r="A5" s="48" t="str">
        <f>Responses!A5</f>
        <v>Broaddus Planning</v>
      </c>
      <c r="B5" s="31">
        <v>24</v>
      </c>
      <c r="C5" s="26">
        <v>24</v>
      </c>
      <c r="D5" s="26">
        <v>20</v>
      </c>
      <c r="E5" s="26">
        <v>4</v>
      </c>
      <c r="F5" s="49">
        <v>3</v>
      </c>
      <c r="G5" s="49">
        <v>3.5</v>
      </c>
      <c r="H5" s="7">
        <f>SUM(B5:G5)</f>
        <v>78.5</v>
      </c>
      <c r="I5" s="35">
        <v>1</v>
      </c>
    </row>
    <row r="6" spans="1:9" ht="15.75" x14ac:dyDescent="0.25">
      <c r="A6" s="48" t="str">
        <f>Responses!A6</f>
        <v>Facility Programming and Consulting</v>
      </c>
      <c r="B6" s="31">
        <v>30</v>
      </c>
      <c r="C6" s="26">
        <v>30</v>
      </c>
      <c r="D6" s="26">
        <v>25</v>
      </c>
      <c r="E6" s="26">
        <v>5</v>
      </c>
      <c r="F6" s="49">
        <v>5</v>
      </c>
      <c r="G6" s="49">
        <v>5</v>
      </c>
      <c r="H6" s="7">
        <f t="shared" ref="H6:H10" si="0">SUM(B6:G6)</f>
        <v>100</v>
      </c>
      <c r="I6" s="34">
        <v>2</v>
      </c>
    </row>
    <row r="7" spans="1:9" ht="15.75" x14ac:dyDescent="0.25">
      <c r="A7" s="48" t="str">
        <f>Responses!A7</f>
        <v>Llewelyn-Davies Sahni II, LLC</v>
      </c>
      <c r="B7" s="31">
        <v>30</v>
      </c>
      <c r="C7" s="26">
        <v>24</v>
      </c>
      <c r="D7" s="26">
        <v>20</v>
      </c>
      <c r="E7" s="26">
        <v>4</v>
      </c>
      <c r="F7" s="49">
        <v>4</v>
      </c>
      <c r="G7" s="49">
        <v>4</v>
      </c>
      <c r="H7" s="7">
        <f t="shared" si="0"/>
        <v>86</v>
      </c>
      <c r="I7" s="36">
        <v>3</v>
      </c>
    </row>
    <row r="8" spans="1:9" ht="15.75" x14ac:dyDescent="0.25">
      <c r="A8" s="48" t="str">
        <f>Responses!A8</f>
        <v>MOCA Systems, Inc.</v>
      </c>
      <c r="B8" s="31">
        <v>30</v>
      </c>
      <c r="C8" s="26">
        <v>30</v>
      </c>
      <c r="D8" s="26">
        <v>25</v>
      </c>
      <c r="E8" s="26">
        <v>5</v>
      </c>
      <c r="F8" s="49">
        <v>4</v>
      </c>
      <c r="G8" s="49">
        <v>4</v>
      </c>
      <c r="H8" s="7">
        <f t="shared" si="0"/>
        <v>98</v>
      </c>
      <c r="I8" s="36">
        <v>4</v>
      </c>
    </row>
    <row r="9" spans="1:9" ht="15.75" x14ac:dyDescent="0.25">
      <c r="A9" s="48" t="str">
        <f>Responses!A9</f>
        <v>The Lauck Group, Inc.</v>
      </c>
      <c r="B9" s="31">
        <v>24</v>
      </c>
      <c r="C9" s="26">
        <v>18</v>
      </c>
      <c r="D9" s="26">
        <v>15</v>
      </c>
      <c r="E9" s="26">
        <v>3</v>
      </c>
      <c r="F9" s="49">
        <v>4</v>
      </c>
      <c r="G9" s="49">
        <v>4</v>
      </c>
      <c r="H9" s="7">
        <f t="shared" si="0"/>
        <v>68</v>
      </c>
      <c r="I9" s="34">
        <v>5</v>
      </c>
    </row>
    <row r="10" spans="1:9" ht="15" x14ac:dyDescent="0.2">
      <c r="A10" s="48" t="str">
        <f>Responses!A10</f>
        <v>VisSpiro Strategies, LLC</v>
      </c>
      <c r="B10" s="31">
        <v>24</v>
      </c>
      <c r="C10" s="26">
        <v>24</v>
      </c>
      <c r="D10" s="26">
        <v>20</v>
      </c>
      <c r="E10" s="26">
        <v>3</v>
      </c>
      <c r="F10" s="49">
        <v>3</v>
      </c>
      <c r="G10" s="49">
        <v>4</v>
      </c>
      <c r="H10" s="7">
        <f t="shared" si="0"/>
        <v>78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F37" sqref="F37"/>
    </sheetView>
  </sheetViews>
  <sheetFormatPr defaultRowHeight="12.75" x14ac:dyDescent="0.2"/>
  <cols>
    <col min="1" max="1" width="67.140625" customWidth="1"/>
    <col min="2" max="2" width="8.5703125" style="28" customWidth="1"/>
    <col min="3" max="3" width="8.85546875" customWidth="1"/>
    <col min="4" max="4" width="8" customWidth="1"/>
    <col min="5" max="5" width="9.140625" customWidth="1"/>
    <col min="6" max="7" width="9.140625" style="17" customWidth="1"/>
  </cols>
  <sheetData>
    <row r="1" spans="1:9" ht="15.75" thickBot="1" x14ac:dyDescent="0.25">
      <c r="A1" s="15"/>
      <c r="C1" s="15"/>
      <c r="D1" s="15"/>
      <c r="E1" s="16"/>
      <c r="F1" s="23"/>
      <c r="G1" s="23"/>
    </row>
    <row r="2" spans="1:9" ht="16.5" thickTop="1" x14ac:dyDescent="0.25">
      <c r="A2" s="62" t="s">
        <v>0</v>
      </c>
      <c r="B2" s="63"/>
      <c r="C2" s="63"/>
      <c r="D2" s="63"/>
      <c r="E2" s="63"/>
      <c r="F2" s="63"/>
      <c r="G2" s="63"/>
      <c r="H2" s="63"/>
    </row>
    <row r="3" spans="1:9" ht="15.75" customHeight="1" x14ac:dyDescent="0.2">
      <c r="A3" s="64" t="str">
        <f>Responses!A2</f>
        <v>RFQ730-17052 Continue Programming Svcs. for System State-Wide</v>
      </c>
      <c r="B3" s="64"/>
      <c r="C3" s="64"/>
      <c r="D3" s="64"/>
      <c r="E3" s="64"/>
      <c r="F3" s="64"/>
      <c r="G3" s="64"/>
      <c r="H3" s="64"/>
    </row>
    <row r="4" spans="1:9" ht="15.75" thickBot="1" x14ac:dyDescent="0.25">
      <c r="A4" s="17"/>
      <c r="B4" s="29"/>
      <c r="C4" s="17"/>
      <c r="D4" s="17"/>
      <c r="E4" s="17"/>
      <c r="H4" s="19"/>
    </row>
    <row r="5" spans="1:9" ht="75" thickTop="1" thickBot="1" x14ac:dyDescent="0.25">
      <c r="A5" s="20" t="s">
        <v>4</v>
      </c>
      <c r="B5" s="30" t="s">
        <v>5</v>
      </c>
      <c r="C5" s="21" t="s">
        <v>6</v>
      </c>
      <c r="D5" s="21" t="s">
        <v>7</v>
      </c>
      <c r="E5" s="21" t="s">
        <v>9</v>
      </c>
      <c r="F5" s="21" t="s">
        <v>11</v>
      </c>
      <c r="G5" s="21" t="s">
        <v>19</v>
      </c>
      <c r="H5" s="25" t="s">
        <v>8</v>
      </c>
    </row>
    <row r="6" spans="1:9" ht="16.5" thickTop="1" x14ac:dyDescent="0.2">
      <c r="A6" s="48" t="str">
        <f>Responses!A5</f>
        <v>Broaddus Planning</v>
      </c>
      <c r="B6" s="31">
        <v>18</v>
      </c>
      <c r="C6" s="26">
        <v>18</v>
      </c>
      <c r="D6" s="26">
        <v>12.5</v>
      </c>
      <c r="E6" s="26">
        <v>3</v>
      </c>
      <c r="F6" s="49">
        <v>3</v>
      </c>
      <c r="G6" s="49">
        <v>3</v>
      </c>
      <c r="H6" s="7">
        <f>SUM(B6:G6)</f>
        <v>57.5</v>
      </c>
      <c r="I6" s="35">
        <v>1</v>
      </c>
    </row>
    <row r="7" spans="1:9" ht="15.75" x14ac:dyDescent="0.25">
      <c r="A7" s="48" t="str">
        <f>Responses!A6</f>
        <v>Facility Programming and Consulting</v>
      </c>
      <c r="B7" s="31">
        <v>24</v>
      </c>
      <c r="C7" s="26">
        <v>21</v>
      </c>
      <c r="D7" s="26">
        <v>17.5</v>
      </c>
      <c r="E7" s="26">
        <v>3</v>
      </c>
      <c r="F7" s="49">
        <v>3</v>
      </c>
      <c r="G7" s="49">
        <v>3.5</v>
      </c>
      <c r="H7" s="7">
        <f t="shared" ref="H7:H11" si="0">SUM(B7:G7)</f>
        <v>72</v>
      </c>
      <c r="I7" s="34">
        <v>2</v>
      </c>
    </row>
    <row r="8" spans="1:9" ht="15.75" x14ac:dyDescent="0.25">
      <c r="A8" s="48" t="str">
        <f>Responses!A7</f>
        <v>Llewelyn-Davies Sahni II, LLC</v>
      </c>
      <c r="B8" s="31">
        <v>24</v>
      </c>
      <c r="C8" s="26">
        <v>21</v>
      </c>
      <c r="D8" s="26">
        <v>15</v>
      </c>
      <c r="E8" s="26">
        <v>3</v>
      </c>
      <c r="F8" s="49">
        <v>3</v>
      </c>
      <c r="G8" s="49">
        <v>3</v>
      </c>
      <c r="H8" s="7">
        <f t="shared" si="0"/>
        <v>69</v>
      </c>
      <c r="I8" s="36">
        <v>3</v>
      </c>
    </row>
    <row r="9" spans="1:9" ht="15.75" x14ac:dyDescent="0.25">
      <c r="A9" s="48" t="str">
        <f>Responses!A8</f>
        <v>MOCA Systems, Inc.</v>
      </c>
      <c r="B9" s="31">
        <v>21</v>
      </c>
      <c r="C9" s="26">
        <v>21</v>
      </c>
      <c r="D9" s="26">
        <v>17.5</v>
      </c>
      <c r="E9" s="26">
        <v>3</v>
      </c>
      <c r="F9" s="49">
        <v>3</v>
      </c>
      <c r="G9" s="49">
        <v>3</v>
      </c>
      <c r="H9" s="7">
        <f t="shared" si="0"/>
        <v>68.5</v>
      </c>
      <c r="I9" s="36">
        <v>4</v>
      </c>
    </row>
    <row r="10" spans="1:9" ht="15.75" x14ac:dyDescent="0.25">
      <c r="A10" s="48" t="str">
        <f>Responses!A9</f>
        <v>The Lauck Group, Inc.</v>
      </c>
      <c r="B10" s="31">
        <v>24</v>
      </c>
      <c r="C10" s="26">
        <v>24</v>
      </c>
      <c r="D10" s="26">
        <v>22.5</v>
      </c>
      <c r="E10" s="26">
        <v>3</v>
      </c>
      <c r="F10" s="49">
        <v>3</v>
      </c>
      <c r="G10" s="49">
        <v>4</v>
      </c>
      <c r="H10" s="7">
        <f t="shared" si="0"/>
        <v>80.5</v>
      </c>
      <c r="I10" s="34">
        <v>5</v>
      </c>
    </row>
    <row r="11" spans="1:9" ht="15" x14ac:dyDescent="0.2">
      <c r="A11" s="48" t="str">
        <f>Responses!A10</f>
        <v>VisSpiro Strategies, LLC</v>
      </c>
      <c r="B11" s="31">
        <v>18</v>
      </c>
      <c r="C11" s="26">
        <v>15</v>
      </c>
      <c r="D11" s="26">
        <v>12.5</v>
      </c>
      <c r="E11" s="26">
        <v>3</v>
      </c>
      <c r="F11" s="49">
        <v>3</v>
      </c>
      <c r="G11" s="49">
        <v>3</v>
      </c>
      <c r="H11" s="7">
        <f t="shared" si="0"/>
        <v>54.5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D17" sqref="D17"/>
    </sheetView>
  </sheetViews>
  <sheetFormatPr defaultRowHeight="12.75" x14ac:dyDescent="0.2"/>
  <cols>
    <col min="1" max="1" width="59.42578125" customWidth="1"/>
    <col min="2" max="2" width="7" style="28" bestFit="1" customWidth="1"/>
    <col min="3" max="3" width="9" customWidth="1"/>
    <col min="4" max="4" width="9.5703125" customWidth="1"/>
    <col min="5" max="5" width="12.28515625" customWidth="1"/>
    <col min="6" max="7" width="12.28515625" style="17" customWidth="1"/>
  </cols>
  <sheetData>
    <row r="1" spans="1:9" ht="15.75" x14ac:dyDescent="0.25">
      <c r="A1" s="62" t="s">
        <v>0</v>
      </c>
      <c r="B1" s="63"/>
      <c r="C1" s="63"/>
      <c r="D1" s="63"/>
      <c r="E1" s="63"/>
      <c r="F1" s="63"/>
      <c r="G1" s="63"/>
      <c r="H1" s="63"/>
    </row>
    <row r="2" spans="1:9" ht="12.75" customHeight="1" x14ac:dyDescent="0.2">
      <c r="A2" s="64" t="str">
        <f>Responses!A2</f>
        <v>RFQ730-17052 Continue Programming Svcs. for System State-Wide</v>
      </c>
      <c r="B2" s="64"/>
      <c r="C2" s="64"/>
      <c r="D2" s="64"/>
      <c r="E2" s="64"/>
      <c r="F2" s="64"/>
      <c r="G2" s="64"/>
      <c r="H2" s="64"/>
    </row>
    <row r="3" spans="1:9" ht="15.75" thickBot="1" x14ac:dyDescent="0.25">
      <c r="A3" s="17"/>
      <c r="B3" s="29"/>
      <c r="C3" s="17"/>
      <c r="D3" s="17"/>
      <c r="E3" s="17"/>
      <c r="H3" s="19"/>
    </row>
    <row r="4" spans="1:9" ht="75" thickTop="1" thickBot="1" x14ac:dyDescent="0.25">
      <c r="A4" s="20" t="s">
        <v>4</v>
      </c>
      <c r="B4" s="30" t="s">
        <v>5</v>
      </c>
      <c r="C4" s="21" t="s">
        <v>6</v>
      </c>
      <c r="D4" s="21" t="s">
        <v>7</v>
      </c>
      <c r="E4" s="21" t="s">
        <v>9</v>
      </c>
      <c r="F4" s="21" t="s">
        <v>11</v>
      </c>
      <c r="G4" s="21" t="s">
        <v>19</v>
      </c>
      <c r="H4" s="25" t="s">
        <v>8</v>
      </c>
    </row>
    <row r="5" spans="1:9" ht="16.5" thickTop="1" x14ac:dyDescent="0.2">
      <c r="A5" s="48" t="str">
        <f>Responses!A5</f>
        <v>Broaddus Planning</v>
      </c>
      <c r="B5" s="31">
        <v>25.2</v>
      </c>
      <c r="C5" s="26">
        <v>18.600000000000001</v>
      </c>
      <c r="D5" s="26">
        <v>20</v>
      </c>
      <c r="E5" s="26">
        <v>5</v>
      </c>
      <c r="F5" s="49">
        <v>4.2</v>
      </c>
      <c r="G5" s="49">
        <v>4</v>
      </c>
      <c r="H5" s="7">
        <f>SUM(B5:G5)</f>
        <v>77</v>
      </c>
      <c r="I5" s="35">
        <v>1</v>
      </c>
    </row>
    <row r="6" spans="1:9" ht="15.75" x14ac:dyDescent="0.25">
      <c r="A6" s="48" t="str">
        <f>Responses!A6</f>
        <v>Facility Programming and Consulting</v>
      </c>
      <c r="B6" s="31">
        <v>25.2</v>
      </c>
      <c r="C6" s="26">
        <v>25.2</v>
      </c>
      <c r="D6" s="26">
        <v>18</v>
      </c>
      <c r="E6" s="26">
        <v>5</v>
      </c>
      <c r="F6" s="49">
        <v>4.5999999999999996</v>
      </c>
      <c r="G6" s="49">
        <v>5</v>
      </c>
      <c r="H6" s="7">
        <f t="shared" ref="H6:H10" si="0">SUM(B6:G6)</f>
        <v>83</v>
      </c>
      <c r="I6" s="34">
        <v>2</v>
      </c>
    </row>
    <row r="7" spans="1:9" ht="15.75" x14ac:dyDescent="0.25">
      <c r="A7" s="48" t="str">
        <f>Responses!A7</f>
        <v>Llewelyn-Davies Sahni II, LLC</v>
      </c>
      <c r="B7" s="31">
        <v>24.6</v>
      </c>
      <c r="C7" s="26">
        <v>27.6</v>
      </c>
      <c r="D7" s="26">
        <v>24.5</v>
      </c>
      <c r="E7" s="26">
        <v>4.8</v>
      </c>
      <c r="F7" s="49">
        <v>3.8</v>
      </c>
      <c r="G7" s="49">
        <v>3.6</v>
      </c>
      <c r="H7" s="7">
        <f t="shared" si="0"/>
        <v>88.899999999999991</v>
      </c>
      <c r="I7" s="36">
        <v>3</v>
      </c>
    </row>
    <row r="8" spans="1:9" ht="15.75" x14ac:dyDescent="0.25">
      <c r="A8" s="48" t="str">
        <f>Responses!A8</f>
        <v>MOCA Systems, Inc.</v>
      </c>
      <c r="B8" s="31">
        <v>24</v>
      </c>
      <c r="C8" s="26">
        <v>18</v>
      </c>
      <c r="D8" s="26">
        <v>25</v>
      </c>
      <c r="E8" s="26">
        <v>3</v>
      </c>
      <c r="F8" s="49">
        <v>3</v>
      </c>
      <c r="G8" s="49">
        <v>5</v>
      </c>
      <c r="H8" s="7">
        <f t="shared" si="0"/>
        <v>78</v>
      </c>
      <c r="I8" s="36">
        <v>4</v>
      </c>
    </row>
    <row r="9" spans="1:9" ht="15.75" x14ac:dyDescent="0.25">
      <c r="A9" s="48" t="str">
        <f>Responses!A9</f>
        <v>The Lauck Group, Inc.</v>
      </c>
      <c r="B9" s="31">
        <v>30</v>
      </c>
      <c r="C9" s="26">
        <v>30</v>
      </c>
      <c r="D9" s="26">
        <v>25</v>
      </c>
      <c r="E9" s="26">
        <v>4.2</v>
      </c>
      <c r="F9" s="49">
        <v>5</v>
      </c>
      <c r="G9" s="49">
        <v>5</v>
      </c>
      <c r="H9" s="7">
        <f t="shared" si="0"/>
        <v>99.2</v>
      </c>
      <c r="I9" s="34">
        <v>5</v>
      </c>
    </row>
    <row r="10" spans="1:9" ht="15" x14ac:dyDescent="0.2">
      <c r="A10" s="48" t="str">
        <f>Responses!A10</f>
        <v>VisSpiro Strategies, LLC</v>
      </c>
      <c r="B10" s="31">
        <v>30</v>
      </c>
      <c r="C10" s="26">
        <v>29.4</v>
      </c>
      <c r="D10" s="26">
        <v>25</v>
      </c>
      <c r="E10" s="26">
        <v>3.2</v>
      </c>
      <c r="F10" s="49">
        <v>5</v>
      </c>
      <c r="G10" s="49">
        <v>5</v>
      </c>
      <c r="H10" s="7">
        <f t="shared" si="0"/>
        <v>97.600000000000009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A17" sqref="A17"/>
    </sheetView>
  </sheetViews>
  <sheetFormatPr defaultRowHeight="12.75" x14ac:dyDescent="0.2"/>
  <cols>
    <col min="1" max="1" width="58" customWidth="1"/>
    <col min="2" max="2" width="9.140625" style="28"/>
    <col min="6" max="7" width="9.140625" style="17"/>
  </cols>
  <sheetData>
    <row r="1" spans="1:9" ht="15.75" x14ac:dyDescent="0.25">
      <c r="A1" s="62" t="s">
        <v>0</v>
      </c>
      <c r="B1" s="63"/>
      <c r="C1" s="63"/>
      <c r="D1" s="63"/>
      <c r="E1" s="63"/>
      <c r="F1" s="63"/>
      <c r="G1" s="63"/>
      <c r="H1" s="63"/>
    </row>
    <row r="2" spans="1:9" ht="15.75" customHeight="1" x14ac:dyDescent="0.2">
      <c r="A2" s="64" t="str">
        <f>Responses!A2</f>
        <v>RFQ730-17052 Continue Programming Svcs. for System State-Wide</v>
      </c>
      <c r="B2" s="64"/>
      <c r="C2" s="64"/>
      <c r="D2" s="64"/>
      <c r="E2" s="64"/>
      <c r="F2" s="64"/>
      <c r="G2" s="64"/>
      <c r="H2" s="64"/>
    </row>
    <row r="3" spans="1:9" ht="15.75" thickBot="1" x14ac:dyDescent="0.25">
      <c r="A3" s="17"/>
      <c r="B3" s="29"/>
      <c r="C3" s="17"/>
      <c r="D3" s="17"/>
      <c r="E3" s="17"/>
      <c r="H3" s="19"/>
    </row>
    <row r="4" spans="1:9" ht="75" thickTop="1" thickBot="1" x14ac:dyDescent="0.25">
      <c r="A4" s="20" t="s">
        <v>4</v>
      </c>
      <c r="B4" s="30" t="s">
        <v>5</v>
      </c>
      <c r="C4" s="21" t="s">
        <v>6</v>
      </c>
      <c r="D4" s="21" t="s">
        <v>7</v>
      </c>
      <c r="E4" s="21" t="s">
        <v>9</v>
      </c>
      <c r="F4" s="21" t="s">
        <v>11</v>
      </c>
      <c r="G4" s="21" t="s">
        <v>19</v>
      </c>
      <c r="H4" s="25" t="s">
        <v>8</v>
      </c>
    </row>
    <row r="5" spans="1:9" ht="16.5" thickTop="1" x14ac:dyDescent="0.2">
      <c r="A5" s="48" t="str">
        <f>Responses!A5</f>
        <v>Broaddus Planning</v>
      </c>
      <c r="B5" s="31">
        <v>27</v>
      </c>
      <c r="C5" s="26">
        <v>28.5</v>
      </c>
      <c r="D5" s="26">
        <v>23.75</v>
      </c>
      <c r="E5" s="26">
        <v>3</v>
      </c>
      <c r="F5" s="49">
        <v>4.5</v>
      </c>
      <c r="G5" s="49">
        <v>4.75</v>
      </c>
      <c r="H5" s="7">
        <f>SUM(B5:G5)</f>
        <v>91.5</v>
      </c>
      <c r="I5" s="35">
        <v>1</v>
      </c>
    </row>
    <row r="6" spans="1:9" ht="15.75" x14ac:dyDescent="0.25">
      <c r="A6" s="48" t="str">
        <f>Responses!A6</f>
        <v>Facility Programming and Consulting</v>
      </c>
      <c r="B6" s="31">
        <v>28.5</v>
      </c>
      <c r="C6" s="26">
        <v>24</v>
      </c>
      <c r="D6" s="26">
        <v>22.5</v>
      </c>
      <c r="E6" s="26">
        <v>4</v>
      </c>
      <c r="F6" s="49">
        <v>5</v>
      </c>
      <c r="G6" s="49">
        <v>4.5</v>
      </c>
      <c r="H6" s="7">
        <f t="shared" ref="H6:H9" si="0">SUM(B6:G6)</f>
        <v>88.5</v>
      </c>
      <c r="I6" s="34">
        <v>2</v>
      </c>
    </row>
    <row r="7" spans="1:9" ht="15.75" x14ac:dyDescent="0.25">
      <c r="A7" s="48" t="str">
        <f>Responses!A7</f>
        <v>Llewelyn-Davies Sahni II, LLC</v>
      </c>
      <c r="B7" s="31">
        <v>22.5</v>
      </c>
      <c r="C7" s="26">
        <v>24</v>
      </c>
      <c r="D7" s="26">
        <v>15</v>
      </c>
      <c r="E7" s="26">
        <v>2.75</v>
      </c>
      <c r="F7" s="49">
        <v>4</v>
      </c>
      <c r="G7" s="49">
        <v>4</v>
      </c>
      <c r="H7" s="7">
        <f>SUM(B7:G7)</f>
        <v>72.25</v>
      </c>
      <c r="I7" s="36">
        <v>3</v>
      </c>
    </row>
    <row r="8" spans="1:9" ht="15.75" x14ac:dyDescent="0.25">
      <c r="A8" s="48" t="str">
        <f>Responses!A8</f>
        <v>MOCA Systems, Inc.</v>
      </c>
      <c r="B8" s="31">
        <v>16.5</v>
      </c>
      <c r="C8" s="26">
        <v>19.5</v>
      </c>
      <c r="D8" s="26">
        <v>13.75</v>
      </c>
      <c r="E8" s="26">
        <v>2.5</v>
      </c>
      <c r="F8" s="49">
        <v>4.5</v>
      </c>
      <c r="G8" s="49">
        <v>3.5</v>
      </c>
      <c r="H8" s="7">
        <f t="shared" si="0"/>
        <v>60.25</v>
      </c>
      <c r="I8" s="34">
        <v>4</v>
      </c>
    </row>
    <row r="9" spans="1:9" ht="15.75" x14ac:dyDescent="0.25">
      <c r="A9" s="48" t="str">
        <f>Responses!A9</f>
        <v>The Lauck Group, Inc.</v>
      </c>
      <c r="B9" s="31">
        <v>10.5</v>
      </c>
      <c r="C9" s="26">
        <v>12</v>
      </c>
      <c r="D9" s="26">
        <v>15</v>
      </c>
      <c r="E9" s="26">
        <v>2.5</v>
      </c>
      <c r="F9" s="49">
        <v>4</v>
      </c>
      <c r="G9" s="49">
        <v>2</v>
      </c>
      <c r="H9" s="7">
        <f t="shared" si="0"/>
        <v>46</v>
      </c>
      <c r="I9" s="36">
        <v>5</v>
      </c>
    </row>
    <row r="10" spans="1:9" ht="15.75" x14ac:dyDescent="0.25">
      <c r="A10" s="48" t="str">
        <f>Responses!A10</f>
        <v>VisSpiro Strategies, LLC</v>
      </c>
      <c r="B10" s="31">
        <v>18</v>
      </c>
      <c r="C10" s="26">
        <v>18</v>
      </c>
      <c r="D10" s="26">
        <v>13.75</v>
      </c>
      <c r="E10" s="26">
        <v>2</v>
      </c>
      <c r="F10" s="49">
        <v>3</v>
      </c>
      <c r="G10" s="49">
        <v>3</v>
      </c>
      <c r="H10" s="7">
        <f t="shared" ref="H10" si="1">SUM(B10:G10)</f>
        <v>57.75</v>
      </c>
      <c r="I10" s="34">
        <v>6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I6" sqref="I6"/>
    </sheetView>
  </sheetViews>
  <sheetFormatPr defaultRowHeight="12.75" x14ac:dyDescent="0.2"/>
  <cols>
    <col min="1" max="1" width="44" bestFit="1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6" width="8.28515625" bestFit="1" customWidth="1"/>
    <col min="7" max="7" width="7" bestFit="1" customWidth="1"/>
    <col min="8" max="8" width="9.42578125" style="17" customWidth="1"/>
    <col min="9" max="9" width="17.5703125" bestFit="1" customWidth="1"/>
    <col min="10" max="10" width="10.42578125" bestFit="1" customWidth="1"/>
  </cols>
  <sheetData>
    <row r="1" spans="1:11" ht="15.75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x14ac:dyDescent="0.2">
      <c r="A2" s="64" t="str">
        <f>Responses!A2</f>
        <v>RFQ730-17052 Continue Programming Svcs. for System State-Wide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15.75" thickBot="1" x14ac:dyDescent="0.25">
      <c r="A3" s="18"/>
      <c r="B3" s="18"/>
      <c r="C3" s="18"/>
      <c r="D3" s="18"/>
      <c r="E3" s="18"/>
      <c r="F3" s="18"/>
      <c r="G3" s="18"/>
      <c r="H3" s="18"/>
      <c r="I3" s="23"/>
      <c r="J3" s="23"/>
    </row>
    <row r="4" spans="1:11" ht="89.25" customHeight="1" thickBot="1" x14ac:dyDescent="0.25">
      <c r="A4" s="3" t="s">
        <v>2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  <c r="I4" s="14" t="s">
        <v>3</v>
      </c>
      <c r="J4" s="2" t="s">
        <v>1</v>
      </c>
    </row>
    <row r="5" spans="1:11" s="42" customFormat="1" ht="15.75" x14ac:dyDescent="0.2">
      <c r="A5" s="37" t="str">
        <f>Responses!A5</f>
        <v>Broaddus Planning</v>
      </c>
      <c r="B5" s="38">
        <f>'Evaluator 1'!H5</f>
        <v>72.5</v>
      </c>
      <c r="C5" s="39">
        <f>'Evaluator 2'!H5</f>
        <v>71.5</v>
      </c>
      <c r="D5" s="39">
        <f>'Evaluator 3'!H5</f>
        <v>91.5</v>
      </c>
      <c r="E5" s="39">
        <f>'Evaluator 4'!H5</f>
        <v>78.5</v>
      </c>
      <c r="F5" s="39">
        <f>'Evaluator 5'!H6</f>
        <v>57.5</v>
      </c>
      <c r="G5" s="39">
        <f>'Evaluator 6'!H5</f>
        <v>77</v>
      </c>
      <c r="H5" s="40">
        <f>'Evaluator 7'!H5</f>
        <v>91.5</v>
      </c>
      <c r="I5" s="41">
        <f t="shared" ref="I5:I9" si="0">AVERAGE(B5:H5)</f>
        <v>77.142857142857139</v>
      </c>
      <c r="J5" s="51">
        <f>RANK(I5,$I$5:$I$10,0)</f>
        <v>2</v>
      </c>
      <c r="K5" s="53">
        <v>1</v>
      </c>
    </row>
    <row r="6" spans="1:11" s="42" customFormat="1" ht="15.75" x14ac:dyDescent="0.25">
      <c r="A6" s="37" t="str">
        <f>Responses!A6</f>
        <v>Facility Programming and Consulting</v>
      </c>
      <c r="B6" s="38">
        <f>'Evaluator 1'!H6</f>
        <v>78.5</v>
      </c>
      <c r="C6" s="39">
        <f>'Evaluator 2'!H6</f>
        <v>88</v>
      </c>
      <c r="D6" s="39">
        <f>'Evaluator 3'!H6</f>
        <v>83</v>
      </c>
      <c r="E6" s="39">
        <f>'Evaluator 4'!H6</f>
        <v>100</v>
      </c>
      <c r="F6" s="39">
        <f>'Evaluator 5'!H7</f>
        <v>72</v>
      </c>
      <c r="G6" s="39">
        <f>'Evaluator 6'!H6</f>
        <v>83</v>
      </c>
      <c r="H6" s="40">
        <f>'Evaluator 7'!H6</f>
        <v>88.5</v>
      </c>
      <c r="I6" s="41">
        <f t="shared" si="0"/>
        <v>84.714285714285708</v>
      </c>
      <c r="J6" s="51">
        <f t="shared" ref="J6:J10" si="1">RANK(I6,$I$5:$I$10,0)</f>
        <v>1</v>
      </c>
      <c r="K6" s="52">
        <v>2</v>
      </c>
    </row>
    <row r="7" spans="1:11" s="47" customFormat="1" ht="15.75" x14ac:dyDescent="0.25">
      <c r="A7" s="48" t="str">
        <f>Responses!A7</f>
        <v>Llewelyn-Davies Sahni II, LLC</v>
      </c>
      <c r="B7" s="43">
        <f>'Evaluator 1'!H7</f>
        <v>67.5</v>
      </c>
      <c r="C7" s="44">
        <f>'Evaluator 2'!H7</f>
        <v>54</v>
      </c>
      <c r="D7" s="44">
        <f>'Evaluator 3'!H7</f>
        <v>74.5</v>
      </c>
      <c r="E7" s="44">
        <f>'Evaluator 4'!H7</f>
        <v>86</v>
      </c>
      <c r="F7" s="44">
        <f>'Evaluator 5'!H8</f>
        <v>69</v>
      </c>
      <c r="G7" s="44">
        <f>'Evaluator 6'!H7</f>
        <v>88.899999999999991</v>
      </c>
      <c r="H7" s="45">
        <f>'Evaluator 7'!H7</f>
        <v>72.25</v>
      </c>
      <c r="I7" s="46">
        <f t="shared" si="0"/>
        <v>73.164285714285711</v>
      </c>
      <c r="J7" s="50">
        <f t="shared" si="1"/>
        <v>5</v>
      </c>
      <c r="K7" s="36">
        <v>3</v>
      </c>
    </row>
    <row r="8" spans="1:11" s="42" customFormat="1" ht="15.75" x14ac:dyDescent="0.25">
      <c r="A8" s="37" t="str">
        <f>Responses!A8</f>
        <v>MOCA Systems, Inc.</v>
      </c>
      <c r="B8" s="38">
        <f>'Evaluator 1'!H8</f>
        <v>64.5</v>
      </c>
      <c r="C8" s="39">
        <f>'Evaluator 2'!H8</f>
        <v>86</v>
      </c>
      <c r="D8" s="39">
        <f>'Evaluator 3'!H8</f>
        <v>76.5</v>
      </c>
      <c r="E8" s="39">
        <f>'Evaluator 4'!H8</f>
        <v>98</v>
      </c>
      <c r="F8" s="39">
        <f>'Evaluator 5'!H9</f>
        <v>68.5</v>
      </c>
      <c r="G8" s="39">
        <f>'Evaluator 6'!H8</f>
        <v>78</v>
      </c>
      <c r="H8" s="40">
        <f>'Evaluator 7'!H8</f>
        <v>60.25</v>
      </c>
      <c r="I8" s="41">
        <f t="shared" si="0"/>
        <v>75.964285714285708</v>
      </c>
      <c r="J8" s="51">
        <f t="shared" si="1"/>
        <v>3</v>
      </c>
      <c r="K8" s="52">
        <v>4</v>
      </c>
    </row>
    <row r="9" spans="1:11" s="47" customFormat="1" ht="15.75" x14ac:dyDescent="0.25">
      <c r="A9" s="48" t="str">
        <f>Responses!A9</f>
        <v>The Lauck Group, Inc.</v>
      </c>
      <c r="B9" s="43">
        <f>'Evaluator 1'!H9</f>
        <v>61.5</v>
      </c>
      <c r="C9" s="44">
        <f>'Evaluator 2'!H9</f>
        <v>48</v>
      </c>
      <c r="D9" s="44">
        <f>'Evaluator 3'!H9</f>
        <v>76.5</v>
      </c>
      <c r="E9" s="44">
        <f>'Evaluator 4'!H9</f>
        <v>68</v>
      </c>
      <c r="F9" s="44">
        <f>'Evaluator 5'!H10</f>
        <v>80.5</v>
      </c>
      <c r="G9" s="44">
        <f>'Evaluator 6'!H9</f>
        <v>99.2</v>
      </c>
      <c r="H9" s="45">
        <f>'Evaluator 7'!H9</f>
        <v>46</v>
      </c>
      <c r="I9" s="46">
        <f t="shared" si="0"/>
        <v>68.528571428571425</v>
      </c>
      <c r="J9" s="50">
        <f t="shared" si="1"/>
        <v>6</v>
      </c>
      <c r="K9" s="36">
        <v>5</v>
      </c>
    </row>
    <row r="10" spans="1:11" s="47" customFormat="1" ht="15" customHeight="1" x14ac:dyDescent="0.25">
      <c r="A10" s="48" t="str">
        <f>Responses!A10</f>
        <v>VisSpiro Strategies, LLC</v>
      </c>
      <c r="B10" s="43">
        <f>'Evaluator 1'!H10</f>
        <v>73</v>
      </c>
      <c r="C10" s="44">
        <f>'Evaluator 2'!H10</f>
        <v>84.5</v>
      </c>
      <c r="D10" s="44">
        <f>'Evaluator 3'!H10</f>
        <v>76</v>
      </c>
      <c r="E10" s="44">
        <f>'Evaluator 4'!H10</f>
        <v>78</v>
      </c>
      <c r="F10" s="44">
        <f>'Evaluator 5'!H11</f>
        <v>54.5</v>
      </c>
      <c r="G10" s="44">
        <f>'Evaluator 6'!H10</f>
        <v>97.600000000000009</v>
      </c>
      <c r="H10" s="45">
        <f>'Evaluator 7'!H10</f>
        <v>57.75</v>
      </c>
      <c r="I10" s="46">
        <f t="shared" ref="I10" si="2">AVERAGE(B10:H10)</f>
        <v>74.478571428571428</v>
      </c>
      <c r="J10" s="50">
        <f t="shared" si="1"/>
        <v>4</v>
      </c>
      <c r="K10" s="34">
        <v>6</v>
      </c>
    </row>
    <row r="11" spans="1:11" s="17" customFormat="1" ht="15" customHeight="1" x14ac:dyDescent="0.2"/>
    <row r="12" spans="1:11" s="17" customFormat="1" ht="15" customHeight="1" x14ac:dyDescent="0.2"/>
    <row r="13" spans="1:11" s="17" customFormat="1" x14ac:dyDescent="0.2"/>
    <row r="14" spans="1:11" ht="15" x14ac:dyDescent="0.2">
      <c r="A14" s="24" t="s">
        <v>51</v>
      </c>
    </row>
    <row r="15" spans="1:11" ht="15" x14ac:dyDescent="0.2">
      <c r="A15" s="18"/>
    </row>
    <row r="16" spans="1:11" ht="15" x14ac:dyDescent="0.2">
      <c r="A16" s="24" t="s">
        <v>52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2017-07-18T14:43:26Z</dcterms:modified>
</cp:coreProperties>
</file>