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35" windowWidth="19020" windowHeight="10800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6" r:id="rId7"/>
    <sheet name="Summary" sheetId="28" r:id="rId8"/>
    <sheet name="Criteria" sheetId="29" r:id="rId9"/>
  </sheets>
  <externalReferences>
    <externalReference r:id="rId1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29" l="1"/>
  <c r="H26" i="29" s="1"/>
  <c r="H24" i="29"/>
  <c r="H23" i="29"/>
  <c r="H22" i="29"/>
  <c r="H21" i="29"/>
  <c r="H20" i="29"/>
  <c r="B6" i="29"/>
  <c r="A2" i="29"/>
  <c r="A14" i="28" l="1"/>
  <c r="A6" i="28" l="1"/>
  <c r="A7" i="28"/>
  <c r="A8" i="28"/>
  <c r="A9" i="28"/>
  <c r="A10" i="28"/>
  <c r="A11" i="28"/>
  <c r="A12" i="28"/>
  <c r="A13" i="28"/>
  <c r="A15" i="28"/>
  <c r="A5" i="28"/>
  <c r="A5" i="20"/>
  <c r="A6" i="20"/>
  <c r="A7" i="20"/>
  <c r="A8" i="20"/>
  <c r="A9" i="20"/>
  <c r="A10" i="20"/>
  <c r="A11" i="20"/>
  <c r="A12" i="20"/>
  <c r="A13" i="20"/>
  <c r="A14" i="20"/>
  <c r="A15" i="20"/>
  <c r="A6" i="21" l="1"/>
  <c r="A7" i="21"/>
  <c r="A8" i="21"/>
  <c r="A9" i="21"/>
  <c r="A10" i="21"/>
  <c r="A11" i="21"/>
  <c r="A12" i="21"/>
  <c r="A13" i="21"/>
  <c r="A14" i="21"/>
  <c r="A15" i="21"/>
  <c r="A6" i="22"/>
  <c r="A7" i="22"/>
  <c r="A8" i="22"/>
  <c r="A9" i="22"/>
  <c r="A10" i="22"/>
  <c r="A11" i="22"/>
  <c r="A12" i="22"/>
  <c r="A13" i="22"/>
  <c r="A14" i="22"/>
  <c r="A15" i="22"/>
  <c r="A6" i="23"/>
  <c r="A7" i="23"/>
  <c r="A8" i="23"/>
  <c r="A9" i="23"/>
  <c r="A10" i="23"/>
  <c r="A11" i="23"/>
  <c r="A12" i="23"/>
  <c r="A13" i="23"/>
  <c r="A14" i="23"/>
  <c r="A15" i="23"/>
  <c r="A8" i="24"/>
  <c r="A9" i="24"/>
  <c r="A10" i="24"/>
  <c r="A11" i="24"/>
  <c r="A12" i="24"/>
  <c r="A13" i="24"/>
  <c r="A14" i="24"/>
  <c r="A15" i="24"/>
  <c r="A16" i="24"/>
  <c r="A17" i="24"/>
  <c r="A6" i="26"/>
  <c r="A7" i="26"/>
  <c r="A8" i="26"/>
  <c r="A9" i="26"/>
  <c r="A10" i="26"/>
  <c r="A11" i="26"/>
  <c r="A12" i="26"/>
  <c r="A13" i="26"/>
  <c r="A14" i="26"/>
  <c r="A15" i="26"/>
  <c r="A5" i="26"/>
  <c r="A7" i="24"/>
  <c r="A5" i="23"/>
  <c r="A5" i="22"/>
  <c r="A5" i="21"/>
  <c r="A2" i="26"/>
  <c r="A4" i="24"/>
  <c r="A2" i="23"/>
  <c r="A2" i="22"/>
  <c r="A2" i="21"/>
  <c r="A2" i="20"/>
  <c r="H15" i="26" l="1"/>
  <c r="G15" i="28" s="1"/>
  <c r="H14" i="26"/>
  <c r="G14" i="28" s="1"/>
  <c r="H13" i="26"/>
  <c r="G13" i="28" s="1"/>
  <c r="H12" i="26"/>
  <c r="G12" i="28" s="1"/>
  <c r="H11" i="26"/>
  <c r="G11" i="28" s="1"/>
  <c r="H10" i="26"/>
  <c r="G10" i="28" s="1"/>
  <c r="H9" i="26"/>
  <c r="G9" i="28" s="1"/>
  <c r="H8" i="26"/>
  <c r="G8" i="28" s="1"/>
  <c r="H7" i="26"/>
  <c r="G7" i="28" s="1"/>
  <c r="H6" i="26"/>
  <c r="G6" i="28" s="1"/>
  <c r="H5" i="26"/>
  <c r="G5" i="28" s="1"/>
  <c r="H17" i="24"/>
  <c r="F15" i="28" s="1"/>
  <c r="H16" i="24"/>
  <c r="F14" i="28" s="1"/>
  <c r="H15" i="24"/>
  <c r="F13" i="28" s="1"/>
  <c r="H14" i="24"/>
  <c r="F12" i="28" s="1"/>
  <c r="H13" i="24"/>
  <c r="F11" i="28" s="1"/>
  <c r="H12" i="24"/>
  <c r="F10" i="28" s="1"/>
  <c r="H11" i="24"/>
  <c r="F9" i="28" s="1"/>
  <c r="H10" i="24"/>
  <c r="F8" i="28" s="1"/>
  <c r="H9" i="24"/>
  <c r="F7" i="28" s="1"/>
  <c r="H8" i="24"/>
  <c r="F6" i="28" s="1"/>
  <c r="H7" i="24"/>
  <c r="F5" i="28" s="1"/>
  <c r="H15" i="23"/>
  <c r="E15" i="28" s="1"/>
  <c r="H14" i="23"/>
  <c r="E14" i="28" s="1"/>
  <c r="H13" i="23"/>
  <c r="E13" i="28" s="1"/>
  <c r="H12" i="23"/>
  <c r="E12" i="28" s="1"/>
  <c r="H11" i="23"/>
  <c r="E11" i="28" s="1"/>
  <c r="H10" i="23"/>
  <c r="E10" i="28" s="1"/>
  <c r="H9" i="23"/>
  <c r="E9" i="28" s="1"/>
  <c r="H8" i="23"/>
  <c r="E8" i="28" s="1"/>
  <c r="H7" i="23"/>
  <c r="E7" i="28" s="1"/>
  <c r="H6" i="23"/>
  <c r="E6" i="28" s="1"/>
  <c r="H5" i="23"/>
  <c r="E5" i="28" s="1"/>
  <c r="H15" i="22"/>
  <c r="D15" i="28" s="1"/>
  <c r="H14" i="22"/>
  <c r="D14" i="28" s="1"/>
  <c r="H13" i="22"/>
  <c r="D13" i="28" s="1"/>
  <c r="H12" i="22"/>
  <c r="D12" i="28" s="1"/>
  <c r="H11" i="22"/>
  <c r="D11" i="28" s="1"/>
  <c r="H10" i="22"/>
  <c r="D10" i="28" s="1"/>
  <c r="H9" i="22"/>
  <c r="D9" i="28" s="1"/>
  <c r="H8" i="22"/>
  <c r="D8" i="28" s="1"/>
  <c r="H7" i="22"/>
  <c r="D7" i="28" s="1"/>
  <c r="H6" i="22"/>
  <c r="D6" i="28" s="1"/>
  <c r="H5" i="22"/>
  <c r="D5" i="28" s="1"/>
  <c r="H15" i="21"/>
  <c r="C15" i="28" s="1"/>
  <c r="H14" i="21"/>
  <c r="C14" i="28" s="1"/>
  <c r="H13" i="21"/>
  <c r="C13" i="28" s="1"/>
  <c r="H12" i="21"/>
  <c r="C12" i="28" s="1"/>
  <c r="H11" i="21"/>
  <c r="C11" i="28" s="1"/>
  <c r="H10" i="21"/>
  <c r="C10" i="28" s="1"/>
  <c r="H9" i="21"/>
  <c r="C9" i="28" s="1"/>
  <c r="H8" i="21"/>
  <c r="C8" i="28" s="1"/>
  <c r="H7" i="21"/>
  <c r="C7" i="28" s="1"/>
  <c r="H6" i="21"/>
  <c r="C6" i="28" s="1"/>
  <c r="H5" i="21"/>
  <c r="C5" i="28" s="1"/>
  <c r="H6" i="20"/>
  <c r="B6" i="28" s="1"/>
  <c r="H7" i="20"/>
  <c r="B7" i="28" s="1"/>
  <c r="H8" i="20"/>
  <c r="B8" i="28" s="1"/>
  <c r="H9" i="20"/>
  <c r="B9" i="28" s="1"/>
  <c r="H10" i="20"/>
  <c r="B10" i="28" s="1"/>
  <c r="H11" i="20"/>
  <c r="B11" i="28" s="1"/>
  <c r="H12" i="20"/>
  <c r="B12" i="28" s="1"/>
  <c r="H13" i="20"/>
  <c r="B13" i="28" s="1"/>
  <c r="H14" i="20"/>
  <c r="B14" i="28" s="1"/>
  <c r="H15" i="20"/>
  <c r="B15" i="28" s="1"/>
  <c r="H5" i="20"/>
  <c r="B5" i="28" s="1"/>
  <c r="A2" i="28"/>
  <c r="H5" i="28" l="1"/>
  <c r="H14" i="28"/>
  <c r="H13" i="28"/>
  <c r="H11" i="28"/>
  <c r="H7" i="28"/>
  <c r="H15" i="28"/>
  <c r="H12" i="28"/>
  <c r="H8" i="28"/>
  <c r="H9" i="28"/>
  <c r="H10" i="28"/>
  <c r="H6" i="28"/>
  <c r="I14" i="28" l="1"/>
  <c r="I9" i="28"/>
  <c r="I11" i="28"/>
  <c r="I13" i="28"/>
  <c r="I5" i="28"/>
  <c r="I8" i="28"/>
  <c r="I6" i="28"/>
  <c r="I12" i="28"/>
  <c r="I10" i="28"/>
  <c r="I15" i="28"/>
  <c r="I7" i="28"/>
</calcChain>
</file>

<file path=xl/sharedStrings.xml><?xml version="1.0" encoding="utf-8"?>
<sst xmlns="http://schemas.openxmlformats.org/spreadsheetml/2006/main" count="104" uniqueCount="56">
  <si>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</si>
  <si>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</si>
  <si>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</si>
  <si>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</si>
  <si>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</si>
  <si>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</si>
  <si>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</si>
  <si>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</si>
  <si>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</si>
  <si>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</si>
  <si>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</si>
  <si>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</si>
  <si>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Powers Brown Architecture, LLC</t>
  </si>
  <si>
    <t>Atkins North America, Inc.</t>
  </si>
  <si>
    <t>Brave Architecture**</t>
  </si>
  <si>
    <t>Collaborate Arch, LLC**</t>
  </si>
  <si>
    <t>Courtney Harper Partners L.C.**</t>
  </si>
  <si>
    <t>Negrete &amp; Kolar Architects, LLP**</t>
  </si>
  <si>
    <t>PBK Architects, Inc</t>
  </si>
  <si>
    <t>PDG Architects</t>
  </si>
  <si>
    <t>PGAL</t>
  </si>
  <si>
    <t>Rawley McCoy &amp; Associates</t>
  </si>
  <si>
    <t>Turner Duran Architects, LP</t>
  </si>
  <si>
    <t>RFQ730-17098 A&amp;E UHV Renovations to Town Plaza Mall</t>
  </si>
  <si>
    <t>Evaluator 1</t>
  </si>
  <si>
    <t>Evaluator 2</t>
  </si>
  <si>
    <t>Evaluator 3</t>
  </si>
  <si>
    <t>Evaluator 4</t>
  </si>
  <si>
    <t>Evaluator 5</t>
  </si>
  <si>
    <t>Evaluator 6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</si>
  <si>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</si>
  <si>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</si>
  <si>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</si>
  <si>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</si>
  <si>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</si>
  <si>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</si>
  <si>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</si>
  <si>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</si>
  <si>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</si>
  <si>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</si>
  <si>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</si>
  <si>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</si>
  <si>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</si>
  <si>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</si>
  <si>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</si>
  <si>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 xml:space="preserve">1. Relevant Project Team and Individual Team Member Experience and Capabilities </t>
  </si>
  <si>
    <t xml:space="preserve">2. Quality of Design </t>
  </si>
  <si>
    <t xml:space="preserve">3. Methodology and Best Practices </t>
  </si>
  <si>
    <t>4. Financial Stability</t>
  </si>
  <si>
    <t xml:space="preserve">5. Quality and Responsiveness of Qualifications </t>
  </si>
  <si>
    <t xml:space="preserve">6. Respondent’s Past UHS Project Experience </t>
  </si>
  <si>
    <t>*Total =</t>
  </si>
  <si>
    <t>*Note:  Total should be equal to 100 if received 5-point per criterion.</t>
  </si>
  <si>
    <t>Special Instructions for Evaluators:</t>
  </si>
  <si>
    <t>Checked by: Purchasing Director 6/30/17</t>
  </si>
  <si>
    <t>Prepared by: Senior Buyer 6/30/17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</si>
</sst>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5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0" fontId="2" fillId="0" borderId="25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4" xfId="0" applyFont="1" applyFill="1" applyBorder="1" applyAlignment="1">
      <alignment horizontal="center"/>
    </xf>
    <xf numFmtId="0" fontId="0" fillId="30" borderId="0" xfId="0" applyFill="1"/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3" fillId="0" borderId="0" xfId="0" applyFont="1"/>
    <xf numFmtId="0" fontId="3" fillId="31" borderId="41" xfId="0" applyFont="1" applyFill="1" applyBorder="1" applyAlignment="1">
      <alignment horizontal="right"/>
    </xf>
    <xf numFmtId="0" fontId="3" fillId="31" borderId="4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" fillId="4" borderId="36" xfId="0" applyFont="1" applyFill="1" applyBorder="1" applyAlignment="1">
      <alignment horizont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98%20A&amp;E%20UHV%20Renovations%20to%20Town%20Plaza%20M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Summary"/>
      <sheetName val="Sheet1"/>
    </sheetNames>
    <sheetDataSet>
      <sheetData sheetId="0">
        <row r="6">
          <cell r="A6" t="str">
            <v>RFQ730-17098 A&amp;E UHV Renovations to Town Plaza Mall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opLeftCell="A4" workbookViewId="0">
      <selection activeCell="A27" sqref="A27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23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6" t="s">
        <v>13</v>
      </c>
      <c r="B5" s="27">
        <v>1</v>
      </c>
      <c r="C5" s="21"/>
      <c r="D5" s="5"/>
      <c r="E5" s="5"/>
    </row>
    <row r="6" spans="1:5" ht="15" x14ac:dyDescent="0.2">
      <c r="A6" s="56" t="s">
        <v>14</v>
      </c>
      <c r="B6" s="26">
        <v>2</v>
      </c>
    </row>
    <row r="7" spans="1:5" ht="15" x14ac:dyDescent="0.2">
      <c r="A7" s="56" t="s">
        <v>15</v>
      </c>
      <c r="B7" s="27">
        <v>3</v>
      </c>
    </row>
    <row r="8" spans="1:5" ht="15" x14ac:dyDescent="0.2">
      <c r="A8" s="56" t="s">
        <v>16</v>
      </c>
      <c r="B8" s="26">
        <v>4</v>
      </c>
    </row>
    <row r="9" spans="1:5" ht="15" x14ac:dyDescent="0.2">
      <c r="A9" s="56" t="s">
        <v>17</v>
      </c>
      <c r="B9" s="27">
        <v>5</v>
      </c>
    </row>
    <row r="10" spans="1:5" ht="15" x14ac:dyDescent="0.2">
      <c r="A10" s="56" t="s">
        <v>18</v>
      </c>
      <c r="B10" s="26">
        <v>6</v>
      </c>
    </row>
    <row r="11" spans="1:5" ht="15" x14ac:dyDescent="0.2">
      <c r="A11" s="56" t="s">
        <v>19</v>
      </c>
      <c r="B11" s="27">
        <v>7</v>
      </c>
    </row>
    <row r="12" spans="1:5" ht="15" x14ac:dyDescent="0.2">
      <c r="A12" s="56" t="s">
        <v>20</v>
      </c>
      <c r="B12" s="26">
        <v>8</v>
      </c>
    </row>
    <row r="13" spans="1:5" ht="15" x14ac:dyDescent="0.2">
      <c r="A13" s="56" t="s">
        <v>12</v>
      </c>
      <c r="B13" s="27">
        <v>9</v>
      </c>
    </row>
    <row r="14" spans="1:5" ht="15" x14ac:dyDescent="0.2">
      <c r="A14" s="56" t="s">
        <v>21</v>
      </c>
      <c r="B14" s="26">
        <v>10</v>
      </c>
    </row>
    <row r="15" spans="1:5" s="38" customFormat="1" ht="15" x14ac:dyDescent="0.2">
      <c r="A15" s="56" t="s">
        <v>22</v>
      </c>
      <c r="B15" s="27">
        <v>11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1" sqref="F21"/>
    </sheetView>
  </sheetViews>
  <sheetFormatPr defaultRowHeight="12.75" x14ac:dyDescent="0.2"/>
  <cols>
    <col min="1" max="1" width="53.7109375" customWidth="1"/>
    <col min="2" max="2" width="8" style="23" customWidth="1"/>
    <col min="3" max="3" width="9.140625" customWidth="1"/>
    <col min="4" max="4" width="8.7109375" customWidth="1"/>
    <col min="5" max="5" width="8.28515625" style="14" customWidth="1"/>
    <col min="6" max="7" width="7.28515625" style="34" customWidth="1"/>
    <col min="8" max="8" width="12.42578125" customWidth="1"/>
  </cols>
  <sheetData>
    <row r="1" spans="1:9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34"/>
    </row>
    <row r="2" spans="1:9" ht="12.75" customHeight="1" x14ac:dyDescent="0.2">
      <c r="A2" s="42" t="str">
        <f>Responses!A2</f>
        <v>RFQ730-17098 A&amp;E UHV Renovations to Town Plaza Mall</v>
      </c>
      <c r="B2" s="42"/>
      <c r="C2" s="42"/>
      <c r="D2" s="42"/>
      <c r="E2" s="42"/>
      <c r="F2" s="42"/>
      <c r="G2" s="42"/>
      <c r="H2" s="42"/>
      <c r="I2" s="34"/>
    </row>
    <row r="3" spans="1:9" ht="15.75" thickBot="1" x14ac:dyDescent="0.25">
      <c r="A3" s="34"/>
      <c r="B3" s="40"/>
      <c r="C3" s="34"/>
      <c r="D3" s="34"/>
      <c r="E3" s="34"/>
      <c r="H3" s="16"/>
      <c r="I3" s="34"/>
    </row>
    <row r="4" spans="1:9" ht="75" thickTop="1" thickBot="1" x14ac:dyDescent="0.25">
      <c r="A4" s="35" t="s">
        <v>4</v>
      </c>
      <c r="B4" s="24" t="s">
        <v>5</v>
      </c>
      <c r="C4" s="36" t="s">
        <v>6</v>
      </c>
      <c r="D4" s="36" t="s">
        <v>7</v>
      </c>
      <c r="E4" s="36" t="s">
        <v>8</v>
      </c>
      <c r="F4" s="36" t="s">
        <v>9</v>
      </c>
      <c r="G4" s="36" t="s">
        <v>10</v>
      </c>
      <c r="H4" s="19" t="s">
        <v>11</v>
      </c>
      <c r="I4" s="37"/>
    </row>
    <row r="5" spans="1:9" ht="16.5" thickTop="1" x14ac:dyDescent="0.2">
      <c r="A5" s="39" t="str">
        <f>Responses!A5</f>
        <v>Atkins North America, Inc.</v>
      </c>
      <c r="B5" s="51">
        <v>21</v>
      </c>
      <c r="C5" s="51">
        <v>17.5</v>
      </c>
      <c r="D5" s="51">
        <v>17.5</v>
      </c>
      <c r="E5" s="51">
        <v>4</v>
      </c>
      <c r="F5" s="51">
        <v>5</v>
      </c>
      <c r="G5" s="52">
        <v>10</v>
      </c>
      <c r="H5" s="7">
        <f>SUM(B5:G5)</f>
        <v>75</v>
      </c>
      <c r="I5" s="29">
        <v>1</v>
      </c>
    </row>
    <row r="6" spans="1:9" ht="15.75" x14ac:dyDescent="0.25">
      <c r="A6" s="47" t="str">
        <f>Responses!A6</f>
        <v>Brave Architecture**</v>
      </c>
      <c r="B6" s="51">
        <v>24</v>
      </c>
      <c r="C6" s="51">
        <v>17.5</v>
      </c>
      <c r="D6" s="51">
        <v>17.5</v>
      </c>
      <c r="E6" s="51">
        <v>4</v>
      </c>
      <c r="F6" s="51">
        <v>5</v>
      </c>
      <c r="G6" s="52">
        <v>10</v>
      </c>
      <c r="H6" s="7">
        <f t="shared" ref="H6:H15" si="0">SUM(B6:G6)</f>
        <v>78</v>
      </c>
      <c r="I6" s="28">
        <v>2</v>
      </c>
    </row>
    <row r="7" spans="1:9" ht="15.75" x14ac:dyDescent="0.25">
      <c r="A7" s="47" t="str">
        <f>Responses!A7</f>
        <v>Collaborate Arch, LLC**</v>
      </c>
      <c r="B7" s="51">
        <v>27</v>
      </c>
      <c r="C7" s="51">
        <v>17.5</v>
      </c>
      <c r="D7" s="51">
        <v>17.5</v>
      </c>
      <c r="E7" s="51">
        <v>4</v>
      </c>
      <c r="F7" s="51">
        <v>5</v>
      </c>
      <c r="G7" s="52">
        <v>10</v>
      </c>
      <c r="H7" s="7">
        <f t="shared" si="0"/>
        <v>81</v>
      </c>
      <c r="I7" s="30">
        <v>3</v>
      </c>
    </row>
    <row r="8" spans="1:9" ht="15.75" x14ac:dyDescent="0.25">
      <c r="A8" s="47" t="str">
        <f>Responses!A8</f>
        <v>Courtney Harper Partners L.C.**</v>
      </c>
      <c r="B8" s="51">
        <v>27</v>
      </c>
      <c r="C8" s="51">
        <v>20</v>
      </c>
      <c r="D8" s="51">
        <v>20</v>
      </c>
      <c r="E8" s="51">
        <v>4</v>
      </c>
      <c r="F8" s="51">
        <v>5</v>
      </c>
      <c r="G8" s="52">
        <v>10</v>
      </c>
      <c r="H8" s="7">
        <f t="shared" si="0"/>
        <v>86</v>
      </c>
      <c r="I8" s="28">
        <v>4</v>
      </c>
    </row>
    <row r="9" spans="1:9" s="38" customFormat="1" ht="15.75" x14ac:dyDescent="0.25">
      <c r="A9" s="47" t="str">
        <f>Responses!A9</f>
        <v>Negrete &amp; Kolar Architects, LLP**</v>
      </c>
      <c r="B9" s="51">
        <v>24</v>
      </c>
      <c r="C9" s="51">
        <v>17.5</v>
      </c>
      <c r="D9" s="51">
        <v>17.5</v>
      </c>
      <c r="E9" s="51">
        <v>4</v>
      </c>
      <c r="F9" s="51">
        <v>5</v>
      </c>
      <c r="G9" s="52">
        <v>10</v>
      </c>
      <c r="H9" s="53">
        <f t="shared" si="0"/>
        <v>78</v>
      </c>
      <c r="I9" s="30">
        <v>6</v>
      </c>
    </row>
    <row r="10" spans="1:9" s="38" customFormat="1" ht="15.75" x14ac:dyDescent="0.25">
      <c r="A10" s="47" t="str">
        <f>Responses!A10</f>
        <v>PBK Architects, Inc</v>
      </c>
      <c r="B10" s="51">
        <v>27</v>
      </c>
      <c r="C10" s="51">
        <v>22.5</v>
      </c>
      <c r="D10" s="51">
        <v>22.5</v>
      </c>
      <c r="E10" s="51">
        <v>4</v>
      </c>
      <c r="F10" s="51">
        <v>5</v>
      </c>
      <c r="G10" s="52">
        <v>10</v>
      </c>
      <c r="H10" s="53">
        <f t="shared" si="0"/>
        <v>91</v>
      </c>
      <c r="I10" s="28">
        <v>5</v>
      </c>
    </row>
    <row r="11" spans="1:9" ht="15.75" x14ac:dyDescent="0.25">
      <c r="A11" s="47" t="str">
        <f>Responses!A11</f>
        <v>PDG Architects</v>
      </c>
      <c r="B11" s="51">
        <v>24</v>
      </c>
      <c r="C11" s="51">
        <v>20</v>
      </c>
      <c r="D11" s="51">
        <v>20</v>
      </c>
      <c r="E11" s="51">
        <v>4</v>
      </c>
      <c r="F11" s="51">
        <v>5</v>
      </c>
      <c r="G11" s="52">
        <v>10</v>
      </c>
      <c r="H11" s="7">
        <f t="shared" si="0"/>
        <v>83</v>
      </c>
      <c r="I11" s="30">
        <v>7</v>
      </c>
    </row>
    <row r="12" spans="1:9" ht="15.75" x14ac:dyDescent="0.25">
      <c r="A12" s="47" t="str">
        <f>Responses!A12</f>
        <v>PGAL</v>
      </c>
      <c r="B12" s="51">
        <v>27</v>
      </c>
      <c r="C12" s="51">
        <v>20</v>
      </c>
      <c r="D12" s="51">
        <v>22.5</v>
      </c>
      <c r="E12" s="51">
        <v>4</v>
      </c>
      <c r="F12" s="51">
        <v>5</v>
      </c>
      <c r="G12" s="52">
        <v>10</v>
      </c>
      <c r="H12" s="7">
        <f t="shared" si="0"/>
        <v>88.5</v>
      </c>
      <c r="I12" s="28">
        <v>8</v>
      </c>
    </row>
    <row r="13" spans="1:9" ht="15.75" x14ac:dyDescent="0.25">
      <c r="A13" s="47" t="str">
        <f>Responses!A13</f>
        <v>Powers Brown Architecture, LLC</v>
      </c>
      <c r="B13" s="51">
        <v>24</v>
      </c>
      <c r="C13" s="51">
        <v>20</v>
      </c>
      <c r="D13" s="51">
        <v>20</v>
      </c>
      <c r="E13" s="51">
        <v>4</v>
      </c>
      <c r="F13" s="51">
        <v>5</v>
      </c>
      <c r="G13" s="52">
        <v>10</v>
      </c>
      <c r="H13" s="7">
        <f t="shared" si="0"/>
        <v>83</v>
      </c>
      <c r="I13" s="30">
        <v>9</v>
      </c>
    </row>
    <row r="14" spans="1:9" ht="15.75" x14ac:dyDescent="0.25">
      <c r="A14" s="47" t="str">
        <f>Responses!A14</f>
        <v>Rawley McCoy &amp; Associates</v>
      </c>
      <c r="B14" s="51">
        <v>24</v>
      </c>
      <c r="C14" s="51">
        <v>20</v>
      </c>
      <c r="D14" s="51">
        <v>20</v>
      </c>
      <c r="E14" s="51">
        <v>4</v>
      </c>
      <c r="F14" s="51">
        <v>5</v>
      </c>
      <c r="G14" s="52">
        <v>10</v>
      </c>
      <c r="H14" s="7">
        <f t="shared" si="0"/>
        <v>83</v>
      </c>
      <c r="I14" s="28">
        <v>10</v>
      </c>
    </row>
    <row r="15" spans="1:9" ht="15.75" x14ac:dyDescent="0.25">
      <c r="A15" s="47" t="str">
        <f>Responses!A15</f>
        <v>Turner Duran Architects, LP</v>
      </c>
      <c r="B15" s="51">
        <v>21</v>
      </c>
      <c r="C15" s="51">
        <v>20</v>
      </c>
      <c r="D15" s="51">
        <v>17.5</v>
      </c>
      <c r="E15" s="51">
        <v>4</v>
      </c>
      <c r="F15" s="51">
        <v>5</v>
      </c>
      <c r="G15" s="52">
        <v>10</v>
      </c>
      <c r="H15" s="7">
        <f t="shared" si="0"/>
        <v>77.5</v>
      </c>
      <c r="I15" s="30">
        <v>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0" sqref="F20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RFQ730-17098 A&amp;E UHV Renovations to Town Plaza Mall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104.25" customHeight="1" thickTop="1" thickBot="1" x14ac:dyDescent="0.25">
      <c r="A4" s="44" t="s">
        <v>4</v>
      </c>
      <c r="B4" s="24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Atkins North America, Inc.</v>
      </c>
      <c r="B5" s="25">
        <v>24</v>
      </c>
      <c r="C5" s="20">
        <v>20</v>
      </c>
      <c r="D5" s="20">
        <v>20</v>
      </c>
      <c r="E5" s="20">
        <v>4</v>
      </c>
      <c r="F5" s="33">
        <v>3</v>
      </c>
      <c r="G5" s="33">
        <v>8</v>
      </c>
      <c r="H5" s="7">
        <f>SUM(B5:G5)</f>
        <v>79</v>
      </c>
      <c r="I5" s="29">
        <v>1</v>
      </c>
    </row>
    <row r="6" spans="1:9" ht="15.75" x14ac:dyDescent="0.25">
      <c r="A6" s="47" t="str">
        <f>Responses!A6</f>
        <v>Brave Architecture**</v>
      </c>
      <c r="B6" s="25">
        <v>30</v>
      </c>
      <c r="C6" s="20">
        <v>20</v>
      </c>
      <c r="D6" s="20">
        <v>25</v>
      </c>
      <c r="E6" s="20">
        <v>4</v>
      </c>
      <c r="F6" s="33">
        <v>4</v>
      </c>
      <c r="G6" s="33">
        <v>10</v>
      </c>
      <c r="H6" s="7">
        <f t="shared" ref="H6:H15" si="0">SUM(B6:G6)</f>
        <v>93</v>
      </c>
      <c r="I6" s="28">
        <v>2</v>
      </c>
    </row>
    <row r="7" spans="1:9" ht="15.75" x14ac:dyDescent="0.25">
      <c r="A7" s="47" t="str">
        <f>Responses!A7</f>
        <v>Collaborate Arch, LLC**</v>
      </c>
      <c r="B7" s="25">
        <v>24</v>
      </c>
      <c r="C7" s="20">
        <v>20</v>
      </c>
      <c r="D7" s="20">
        <v>20</v>
      </c>
      <c r="E7" s="20">
        <v>3</v>
      </c>
      <c r="F7" s="33">
        <v>4</v>
      </c>
      <c r="G7" s="33">
        <v>10</v>
      </c>
      <c r="H7" s="7">
        <f t="shared" si="0"/>
        <v>81</v>
      </c>
      <c r="I7" s="30">
        <v>3</v>
      </c>
    </row>
    <row r="8" spans="1:9" ht="15.75" x14ac:dyDescent="0.25">
      <c r="A8" s="47" t="str">
        <f>Responses!A8</f>
        <v>Courtney Harper Partners L.C.**</v>
      </c>
      <c r="B8" s="25">
        <v>30</v>
      </c>
      <c r="C8" s="20">
        <v>20</v>
      </c>
      <c r="D8" s="20">
        <v>20</v>
      </c>
      <c r="E8" s="20">
        <v>3</v>
      </c>
      <c r="F8" s="33">
        <v>4</v>
      </c>
      <c r="G8" s="33">
        <v>10</v>
      </c>
      <c r="H8" s="7">
        <f t="shared" si="0"/>
        <v>87</v>
      </c>
      <c r="I8" s="28">
        <v>4</v>
      </c>
    </row>
    <row r="9" spans="1:9" ht="15.75" x14ac:dyDescent="0.25">
      <c r="A9" s="47" t="str">
        <f>Responses!A9</f>
        <v>Negrete &amp; Kolar Architects, LLP**</v>
      </c>
      <c r="B9" s="25">
        <v>18</v>
      </c>
      <c r="C9" s="20">
        <v>15</v>
      </c>
      <c r="D9" s="20">
        <v>20</v>
      </c>
      <c r="E9" s="20">
        <v>3</v>
      </c>
      <c r="F9" s="33">
        <v>3</v>
      </c>
      <c r="G9" s="33">
        <v>6</v>
      </c>
      <c r="H9" s="7">
        <f t="shared" si="0"/>
        <v>65</v>
      </c>
      <c r="I9" s="30">
        <v>6</v>
      </c>
    </row>
    <row r="10" spans="1:9" ht="15.75" x14ac:dyDescent="0.25">
      <c r="A10" s="47" t="str">
        <f>Responses!A10</f>
        <v>PBK Architects, Inc</v>
      </c>
      <c r="B10" s="25">
        <v>30</v>
      </c>
      <c r="C10" s="20">
        <v>20</v>
      </c>
      <c r="D10" s="20">
        <v>25</v>
      </c>
      <c r="E10" s="20">
        <v>5</v>
      </c>
      <c r="F10" s="33">
        <v>5</v>
      </c>
      <c r="G10" s="33">
        <v>10</v>
      </c>
      <c r="H10" s="7">
        <f t="shared" si="0"/>
        <v>95</v>
      </c>
      <c r="I10" s="28">
        <v>5</v>
      </c>
    </row>
    <row r="11" spans="1:9" ht="15.75" x14ac:dyDescent="0.25">
      <c r="A11" s="47" t="str">
        <f>Responses!A11</f>
        <v>PDG Architects</v>
      </c>
      <c r="B11" s="25">
        <v>24</v>
      </c>
      <c r="C11" s="20">
        <v>15</v>
      </c>
      <c r="D11" s="20">
        <v>15</v>
      </c>
      <c r="E11" s="20">
        <v>4</v>
      </c>
      <c r="F11" s="33">
        <v>4</v>
      </c>
      <c r="G11" s="33">
        <v>8</v>
      </c>
      <c r="H11" s="7">
        <f t="shared" si="0"/>
        <v>70</v>
      </c>
      <c r="I11" s="30">
        <v>7</v>
      </c>
    </row>
    <row r="12" spans="1:9" ht="15.75" x14ac:dyDescent="0.25">
      <c r="A12" s="47" t="str">
        <f>Responses!A12</f>
        <v>PGAL</v>
      </c>
      <c r="B12" s="25">
        <v>24</v>
      </c>
      <c r="C12" s="20">
        <v>15</v>
      </c>
      <c r="D12" s="20">
        <v>20</v>
      </c>
      <c r="E12" s="20">
        <v>4</v>
      </c>
      <c r="F12" s="33">
        <v>4</v>
      </c>
      <c r="G12" s="33">
        <v>10</v>
      </c>
      <c r="H12" s="7">
        <f t="shared" si="0"/>
        <v>77</v>
      </c>
      <c r="I12" s="28">
        <v>8</v>
      </c>
    </row>
    <row r="13" spans="1:9" ht="15.75" x14ac:dyDescent="0.25">
      <c r="A13" s="47" t="str">
        <f>Responses!A13</f>
        <v>Powers Brown Architecture, LLC</v>
      </c>
      <c r="B13" s="25">
        <v>24</v>
      </c>
      <c r="C13" s="20">
        <v>20</v>
      </c>
      <c r="D13" s="20">
        <v>20</v>
      </c>
      <c r="E13" s="20">
        <v>4</v>
      </c>
      <c r="F13" s="33">
        <v>3</v>
      </c>
      <c r="G13" s="33">
        <v>8</v>
      </c>
      <c r="H13" s="7">
        <f t="shared" si="0"/>
        <v>79</v>
      </c>
      <c r="I13" s="30">
        <v>9</v>
      </c>
    </row>
    <row r="14" spans="1:9" ht="15.75" x14ac:dyDescent="0.25">
      <c r="A14" s="47" t="str">
        <f>Responses!A14</f>
        <v>Rawley McCoy &amp; Associates</v>
      </c>
      <c r="B14" s="25">
        <v>24</v>
      </c>
      <c r="C14" s="20">
        <v>20</v>
      </c>
      <c r="D14" s="20">
        <v>20</v>
      </c>
      <c r="E14" s="20">
        <v>3</v>
      </c>
      <c r="F14" s="33">
        <v>3</v>
      </c>
      <c r="G14" s="33">
        <v>6</v>
      </c>
      <c r="H14" s="7">
        <f t="shared" si="0"/>
        <v>76</v>
      </c>
      <c r="I14" s="28">
        <v>10</v>
      </c>
    </row>
    <row r="15" spans="1:9" ht="15.75" x14ac:dyDescent="0.25">
      <c r="A15" s="47" t="str">
        <f>Responses!A15</f>
        <v>Turner Duran Architects, LP</v>
      </c>
      <c r="B15" s="25">
        <v>24</v>
      </c>
      <c r="C15" s="20">
        <v>15</v>
      </c>
      <c r="D15" s="20">
        <v>15</v>
      </c>
      <c r="E15" s="20">
        <v>3</v>
      </c>
      <c r="F15" s="33">
        <v>3</v>
      </c>
      <c r="G15" s="33">
        <v>6</v>
      </c>
      <c r="H15" s="7">
        <f t="shared" si="0"/>
        <v>66</v>
      </c>
      <c r="I15" s="30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19" sqref="G19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RFQ730-17098 A&amp;E UHV Renovations to Town Plaza Mall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4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Atkins North America, Inc.</v>
      </c>
      <c r="B5" s="25">
        <v>24</v>
      </c>
      <c r="C5" s="20">
        <v>15</v>
      </c>
      <c r="D5" s="20">
        <v>15</v>
      </c>
      <c r="E5" s="20">
        <v>3</v>
      </c>
      <c r="F5" s="33">
        <v>3</v>
      </c>
      <c r="G5" s="33">
        <v>6</v>
      </c>
      <c r="H5" s="7">
        <f>SUM(B5:G5)</f>
        <v>66</v>
      </c>
      <c r="I5" s="29">
        <v>1</v>
      </c>
    </row>
    <row r="6" spans="1:9" ht="15.75" x14ac:dyDescent="0.25">
      <c r="A6" s="47" t="str">
        <f>Responses!A6</f>
        <v>Brave Architecture**</v>
      </c>
      <c r="B6" s="25">
        <v>27</v>
      </c>
      <c r="C6" s="20">
        <v>25</v>
      </c>
      <c r="D6" s="20">
        <v>20</v>
      </c>
      <c r="E6" s="20">
        <v>5</v>
      </c>
      <c r="F6" s="33">
        <v>4</v>
      </c>
      <c r="G6" s="33">
        <v>9</v>
      </c>
      <c r="H6" s="7">
        <f t="shared" ref="H6:H15" si="0">SUM(B6:G6)</f>
        <v>90</v>
      </c>
      <c r="I6" s="28">
        <v>2</v>
      </c>
    </row>
    <row r="7" spans="1:9" ht="15.75" x14ac:dyDescent="0.25">
      <c r="A7" s="47" t="str">
        <f>Responses!A7</f>
        <v>Collaborate Arch, LLC**</v>
      </c>
      <c r="B7" s="25">
        <v>18</v>
      </c>
      <c r="C7" s="20">
        <v>15</v>
      </c>
      <c r="D7" s="20">
        <v>15</v>
      </c>
      <c r="E7" s="20">
        <v>3</v>
      </c>
      <c r="F7" s="33">
        <v>3</v>
      </c>
      <c r="G7" s="33">
        <v>6</v>
      </c>
      <c r="H7" s="7">
        <f t="shared" si="0"/>
        <v>60</v>
      </c>
      <c r="I7" s="30">
        <v>3</v>
      </c>
    </row>
    <row r="8" spans="1:9" ht="15.75" x14ac:dyDescent="0.25">
      <c r="A8" s="47" t="str">
        <f>Responses!A8</f>
        <v>Courtney Harper Partners L.C.**</v>
      </c>
      <c r="B8" s="25">
        <v>24</v>
      </c>
      <c r="C8" s="20">
        <v>20</v>
      </c>
      <c r="D8" s="20">
        <v>20</v>
      </c>
      <c r="E8" s="20">
        <v>4</v>
      </c>
      <c r="F8" s="33">
        <v>4</v>
      </c>
      <c r="G8" s="33">
        <v>8</v>
      </c>
      <c r="H8" s="7">
        <f t="shared" si="0"/>
        <v>80</v>
      </c>
      <c r="I8" s="28">
        <v>4</v>
      </c>
    </row>
    <row r="9" spans="1:9" ht="15.75" x14ac:dyDescent="0.25">
      <c r="A9" s="47" t="str">
        <f>Responses!A9</f>
        <v>Negrete &amp; Kolar Architects, LLP**</v>
      </c>
      <c r="B9" s="25">
        <v>18</v>
      </c>
      <c r="C9" s="20">
        <v>15</v>
      </c>
      <c r="D9" s="20">
        <v>15</v>
      </c>
      <c r="E9" s="20">
        <v>3</v>
      </c>
      <c r="F9" s="33">
        <v>3</v>
      </c>
      <c r="G9" s="33">
        <v>6</v>
      </c>
      <c r="H9" s="7">
        <f t="shared" si="0"/>
        <v>60</v>
      </c>
      <c r="I9" s="30">
        <v>6</v>
      </c>
    </row>
    <row r="10" spans="1:9" ht="15.75" x14ac:dyDescent="0.25">
      <c r="A10" s="47" t="str">
        <f>Responses!A10</f>
        <v>PBK Architects, Inc</v>
      </c>
      <c r="B10" s="25">
        <v>30</v>
      </c>
      <c r="C10" s="20">
        <v>25</v>
      </c>
      <c r="D10" s="20">
        <v>25</v>
      </c>
      <c r="E10" s="20">
        <v>5</v>
      </c>
      <c r="F10" s="33">
        <v>5</v>
      </c>
      <c r="G10" s="33">
        <v>10</v>
      </c>
      <c r="H10" s="7">
        <f t="shared" si="0"/>
        <v>100</v>
      </c>
      <c r="I10" s="28">
        <v>5</v>
      </c>
    </row>
    <row r="11" spans="1:9" ht="15.75" x14ac:dyDescent="0.25">
      <c r="A11" s="47" t="str">
        <f>Responses!A11</f>
        <v>PDG Architects</v>
      </c>
      <c r="B11" s="25">
        <v>18</v>
      </c>
      <c r="C11" s="20">
        <v>15</v>
      </c>
      <c r="D11" s="20">
        <v>15</v>
      </c>
      <c r="E11" s="20">
        <v>3</v>
      </c>
      <c r="F11" s="33">
        <v>3</v>
      </c>
      <c r="G11" s="33">
        <v>6</v>
      </c>
      <c r="H11" s="7">
        <f t="shared" si="0"/>
        <v>60</v>
      </c>
      <c r="I11" s="30">
        <v>7</v>
      </c>
    </row>
    <row r="12" spans="1:9" ht="15.75" x14ac:dyDescent="0.25">
      <c r="A12" s="47" t="str">
        <f>Responses!A12</f>
        <v>PGAL</v>
      </c>
      <c r="B12" s="25">
        <v>24</v>
      </c>
      <c r="C12" s="20">
        <v>20</v>
      </c>
      <c r="D12" s="20">
        <v>20</v>
      </c>
      <c r="E12" s="20">
        <v>5</v>
      </c>
      <c r="F12" s="33">
        <v>4</v>
      </c>
      <c r="G12" s="33">
        <v>8</v>
      </c>
      <c r="H12" s="7">
        <f t="shared" si="0"/>
        <v>81</v>
      </c>
      <c r="I12" s="28">
        <v>8</v>
      </c>
    </row>
    <row r="13" spans="1:9" ht="15.75" x14ac:dyDescent="0.25">
      <c r="A13" s="47" t="str">
        <f>Responses!A13</f>
        <v>Powers Brown Architecture, LLC</v>
      </c>
      <c r="B13" s="25">
        <v>18</v>
      </c>
      <c r="C13" s="20">
        <v>15</v>
      </c>
      <c r="D13" s="20">
        <v>15</v>
      </c>
      <c r="E13" s="20">
        <v>3</v>
      </c>
      <c r="F13" s="33">
        <v>3</v>
      </c>
      <c r="G13" s="33">
        <v>6</v>
      </c>
      <c r="H13" s="7">
        <f t="shared" si="0"/>
        <v>60</v>
      </c>
      <c r="I13" s="30">
        <v>9</v>
      </c>
    </row>
    <row r="14" spans="1:9" ht="15.75" x14ac:dyDescent="0.25">
      <c r="A14" s="47" t="str">
        <f>Responses!A14</f>
        <v>Rawley McCoy &amp; Associates</v>
      </c>
      <c r="B14" s="25">
        <v>24</v>
      </c>
      <c r="C14" s="20">
        <v>20</v>
      </c>
      <c r="D14" s="20">
        <v>15</v>
      </c>
      <c r="E14" s="20">
        <v>4</v>
      </c>
      <c r="F14" s="33">
        <v>3</v>
      </c>
      <c r="G14" s="33">
        <v>8</v>
      </c>
      <c r="H14" s="7">
        <f t="shared" si="0"/>
        <v>74</v>
      </c>
      <c r="I14" s="28">
        <v>10</v>
      </c>
    </row>
    <row r="15" spans="1:9" ht="15.75" x14ac:dyDescent="0.25">
      <c r="A15" s="47" t="str">
        <f>Responses!A15</f>
        <v>Turner Duran Architects, LP</v>
      </c>
      <c r="B15" s="25">
        <v>18</v>
      </c>
      <c r="C15" s="20">
        <v>15</v>
      </c>
      <c r="D15" s="20">
        <v>15</v>
      </c>
      <c r="E15" s="20">
        <v>3</v>
      </c>
      <c r="F15" s="33">
        <v>3</v>
      </c>
      <c r="G15" s="33">
        <v>6</v>
      </c>
      <c r="H15" s="7">
        <f t="shared" si="0"/>
        <v>60</v>
      </c>
      <c r="I15" s="30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J20" sqref="J20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RFQ730-17098 A&amp;E UHV Renovations to Town Plaza Mall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4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Atkins North America, Inc.</v>
      </c>
      <c r="B5" s="25">
        <v>24</v>
      </c>
      <c r="C5" s="20">
        <v>20</v>
      </c>
      <c r="D5" s="20">
        <v>20</v>
      </c>
      <c r="E5" s="20">
        <v>1</v>
      </c>
      <c r="F5" s="33">
        <v>1</v>
      </c>
      <c r="G5" s="33">
        <v>4</v>
      </c>
      <c r="H5" s="7">
        <f>SUM(B5:G5)</f>
        <v>70</v>
      </c>
      <c r="I5" s="29">
        <v>1</v>
      </c>
    </row>
    <row r="6" spans="1:9" ht="15.75" x14ac:dyDescent="0.25">
      <c r="A6" s="47" t="str">
        <f>Responses!A6</f>
        <v>Brave Architecture**</v>
      </c>
      <c r="B6" s="25">
        <v>24</v>
      </c>
      <c r="C6" s="20">
        <v>25</v>
      </c>
      <c r="D6" s="20">
        <v>15</v>
      </c>
      <c r="E6" s="20">
        <v>1</v>
      </c>
      <c r="F6" s="33">
        <v>1</v>
      </c>
      <c r="G6" s="33">
        <v>4</v>
      </c>
      <c r="H6" s="7">
        <f t="shared" ref="H6:H15" si="0">SUM(B6:G6)</f>
        <v>70</v>
      </c>
      <c r="I6" s="28">
        <v>2</v>
      </c>
    </row>
    <row r="7" spans="1:9" ht="15.75" x14ac:dyDescent="0.25">
      <c r="A7" s="47" t="str">
        <f>Responses!A7</f>
        <v>Collaborate Arch, LLC**</v>
      </c>
      <c r="B7" s="25">
        <v>24</v>
      </c>
      <c r="C7" s="20">
        <v>20</v>
      </c>
      <c r="D7" s="20">
        <v>20</v>
      </c>
      <c r="E7" s="20">
        <v>1</v>
      </c>
      <c r="F7" s="33">
        <v>1</v>
      </c>
      <c r="G7" s="33">
        <v>4</v>
      </c>
      <c r="H7" s="7">
        <f t="shared" si="0"/>
        <v>70</v>
      </c>
      <c r="I7" s="30">
        <v>3</v>
      </c>
    </row>
    <row r="8" spans="1:9" ht="15.75" x14ac:dyDescent="0.25">
      <c r="A8" s="47" t="str">
        <f>Responses!A8</f>
        <v>Courtney Harper Partners L.C.**</v>
      </c>
      <c r="B8" s="25">
        <v>30</v>
      </c>
      <c r="C8" s="20">
        <v>25</v>
      </c>
      <c r="D8" s="20">
        <v>25</v>
      </c>
      <c r="E8" s="20">
        <v>1</v>
      </c>
      <c r="F8" s="33">
        <v>1</v>
      </c>
      <c r="G8" s="33">
        <v>4</v>
      </c>
      <c r="H8" s="7">
        <f t="shared" si="0"/>
        <v>86</v>
      </c>
      <c r="I8" s="28">
        <v>4</v>
      </c>
    </row>
    <row r="9" spans="1:9" ht="15.75" x14ac:dyDescent="0.25">
      <c r="A9" s="47" t="str">
        <f>Responses!A9</f>
        <v>Negrete &amp; Kolar Architects, LLP**</v>
      </c>
      <c r="B9" s="25">
        <v>30</v>
      </c>
      <c r="C9" s="20">
        <v>25</v>
      </c>
      <c r="D9" s="20">
        <v>25</v>
      </c>
      <c r="E9" s="20">
        <v>1</v>
      </c>
      <c r="F9" s="33">
        <v>1</v>
      </c>
      <c r="G9" s="33">
        <v>4</v>
      </c>
      <c r="H9" s="7">
        <f t="shared" si="0"/>
        <v>86</v>
      </c>
      <c r="I9" s="30">
        <v>6</v>
      </c>
    </row>
    <row r="10" spans="1:9" ht="15.75" x14ac:dyDescent="0.25">
      <c r="A10" s="47" t="str">
        <f>Responses!A10</f>
        <v>PBK Architects, Inc</v>
      </c>
      <c r="B10" s="25">
        <v>30</v>
      </c>
      <c r="C10" s="20">
        <v>25</v>
      </c>
      <c r="D10" s="20">
        <v>25</v>
      </c>
      <c r="E10" s="20">
        <v>1</v>
      </c>
      <c r="F10" s="33">
        <v>1</v>
      </c>
      <c r="G10" s="33">
        <v>4</v>
      </c>
      <c r="H10" s="7">
        <f t="shared" si="0"/>
        <v>86</v>
      </c>
      <c r="I10" s="28">
        <v>5</v>
      </c>
    </row>
    <row r="11" spans="1:9" ht="15.75" x14ac:dyDescent="0.25">
      <c r="A11" s="47" t="str">
        <f>Responses!A11</f>
        <v>PDG Architects</v>
      </c>
      <c r="B11" s="25">
        <v>30</v>
      </c>
      <c r="C11" s="20">
        <v>20</v>
      </c>
      <c r="D11" s="20">
        <v>20</v>
      </c>
      <c r="E11" s="20">
        <v>1</v>
      </c>
      <c r="F11" s="33">
        <v>1</v>
      </c>
      <c r="G11" s="33">
        <v>4</v>
      </c>
      <c r="H11" s="7">
        <f t="shared" si="0"/>
        <v>76</v>
      </c>
      <c r="I11" s="30">
        <v>7</v>
      </c>
    </row>
    <row r="12" spans="1:9" ht="15.75" x14ac:dyDescent="0.25">
      <c r="A12" s="47" t="str">
        <f>Responses!A12</f>
        <v>PGAL</v>
      </c>
      <c r="B12" s="25">
        <v>30</v>
      </c>
      <c r="C12" s="20">
        <v>20</v>
      </c>
      <c r="D12" s="20">
        <v>20</v>
      </c>
      <c r="E12" s="20">
        <v>1</v>
      </c>
      <c r="F12" s="33">
        <v>1</v>
      </c>
      <c r="G12" s="33">
        <v>4</v>
      </c>
      <c r="H12" s="7">
        <f t="shared" si="0"/>
        <v>76</v>
      </c>
      <c r="I12" s="28">
        <v>8</v>
      </c>
    </row>
    <row r="13" spans="1:9" ht="15.75" x14ac:dyDescent="0.25">
      <c r="A13" s="47" t="str">
        <f>Responses!A13</f>
        <v>Powers Brown Architecture, LLC</v>
      </c>
      <c r="B13" s="25">
        <v>30</v>
      </c>
      <c r="C13" s="20">
        <v>20</v>
      </c>
      <c r="D13" s="20">
        <v>15</v>
      </c>
      <c r="E13" s="20">
        <v>1</v>
      </c>
      <c r="F13" s="33">
        <v>1</v>
      </c>
      <c r="G13" s="33">
        <v>4</v>
      </c>
      <c r="H13" s="7">
        <f t="shared" si="0"/>
        <v>71</v>
      </c>
      <c r="I13" s="30">
        <v>9</v>
      </c>
    </row>
    <row r="14" spans="1:9" ht="15.75" x14ac:dyDescent="0.25">
      <c r="A14" s="47" t="str">
        <f>Responses!A14</f>
        <v>Rawley McCoy &amp; Associates</v>
      </c>
      <c r="B14" s="25">
        <v>24</v>
      </c>
      <c r="C14" s="20">
        <v>20</v>
      </c>
      <c r="D14" s="20">
        <v>20</v>
      </c>
      <c r="E14" s="20">
        <v>1</v>
      </c>
      <c r="F14" s="33">
        <v>1</v>
      </c>
      <c r="G14" s="33">
        <v>2</v>
      </c>
      <c r="H14" s="7">
        <f t="shared" si="0"/>
        <v>68</v>
      </c>
      <c r="I14" s="28">
        <v>10</v>
      </c>
    </row>
    <row r="15" spans="1:9" ht="15.75" x14ac:dyDescent="0.25">
      <c r="A15" s="47" t="str">
        <f>Responses!A15</f>
        <v>Turner Duran Architects, LP</v>
      </c>
      <c r="B15" s="25">
        <v>36</v>
      </c>
      <c r="C15" s="20">
        <v>25</v>
      </c>
      <c r="D15" s="20">
        <v>25</v>
      </c>
      <c r="E15" s="20">
        <v>1</v>
      </c>
      <c r="F15" s="33">
        <v>1</v>
      </c>
      <c r="G15" s="33">
        <v>2</v>
      </c>
      <c r="H15" s="7">
        <f t="shared" si="0"/>
        <v>90</v>
      </c>
      <c r="I15" s="30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3" sqref="E23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73" t="s">
        <v>0</v>
      </c>
      <c r="B1" s="74"/>
      <c r="C1" s="74"/>
      <c r="D1" s="74"/>
      <c r="E1" s="74"/>
    </row>
    <row r="2" spans="1:9" ht="15" x14ac:dyDescent="0.2">
      <c r="A2" s="13"/>
      <c r="C2" s="13"/>
      <c r="D2" s="13"/>
      <c r="E2" s="17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3"/>
    </row>
    <row r="4" spans="1:9" ht="15.75" customHeight="1" x14ac:dyDescent="0.2">
      <c r="A4" s="50" t="str">
        <f>Responses!A2</f>
        <v>RFQ730-17098 A&amp;E UHV Renovations to Town Plaza Mall</v>
      </c>
      <c r="B4" s="50"/>
      <c r="C4" s="50"/>
      <c r="D4" s="50"/>
      <c r="E4" s="50"/>
      <c r="F4" s="50"/>
      <c r="G4" s="50"/>
      <c r="H4" s="50"/>
      <c r="I4" s="43"/>
    </row>
    <row r="5" spans="1:9" ht="15.75" thickBot="1" x14ac:dyDescent="0.25">
      <c r="A5" s="43"/>
      <c r="B5" s="48"/>
      <c r="C5" s="43"/>
      <c r="D5" s="43"/>
      <c r="E5" s="43"/>
      <c r="F5" s="43"/>
      <c r="G5" s="43"/>
      <c r="H5" s="16"/>
      <c r="I5" s="43"/>
    </row>
    <row r="6" spans="1:9" ht="93" customHeight="1" thickTop="1" thickBot="1" x14ac:dyDescent="0.25">
      <c r="A6" s="44" t="s">
        <v>4</v>
      </c>
      <c r="B6" s="24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19" t="s">
        <v>11</v>
      </c>
      <c r="I6" s="46"/>
    </row>
    <row r="7" spans="1:9" ht="16.5" thickTop="1" x14ac:dyDescent="0.2">
      <c r="A7" s="47" t="str">
        <f>Responses!A5</f>
        <v>Atkins North America, Inc.</v>
      </c>
      <c r="B7" s="25">
        <v>24</v>
      </c>
      <c r="C7" s="20">
        <v>20</v>
      </c>
      <c r="D7" s="20">
        <v>20</v>
      </c>
      <c r="E7" s="20">
        <v>4</v>
      </c>
      <c r="F7" s="33">
        <v>4</v>
      </c>
      <c r="G7" s="33">
        <v>6</v>
      </c>
      <c r="H7" s="7">
        <f>SUM(B7:G7)</f>
        <v>78</v>
      </c>
      <c r="I7" s="29">
        <v>1</v>
      </c>
    </row>
    <row r="8" spans="1:9" ht="15.75" x14ac:dyDescent="0.25">
      <c r="A8" s="47" t="str">
        <f>Responses!A6</f>
        <v>Brave Architecture**</v>
      </c>
      <c r="B8" s="25">
        <v>24</v>
      </c>
      <c r="C8" s="20">
        <v>20</v>
      </c>
      <c r="D8" s="20">
        <v>20</v>
      </c>
      <c r="E8" s="20">
        <v>3</v>
      </c>
      <c r="F8" s="33">
        <v>4</v>
      </c>
      <c r="G8" s="33">
        <v>8</v>
      </c>
      <c r="H8" s="7">
        <f t="shared" ref="H8:H17" si="0">SUM(B8:G8)</f>
        <v>79</v>
      </c>
      <c r="I8" s="28">
        <v>2</v>
      </c>
    </row>
    <row r="9" spans="1:9" ht="15.75" x14ac:dyDescent="0.25">
      <c r="A9" s="47" t="str">
        <f>Responses!A7</f>
        <v>Collaborate Arch, LLC**</v>
      </c>
      <c r="B9" s="25">
        <v>30</v>
      </c>
      <c r="C9" s="20">
        <v>22.5</v>
      </c>
      <c r="D9" s="20">
        <v>20</v>
      </c>
      <c r="E9" s="20">
        <v>5</v>
      </c>
      <c r="F9" s="33">
        <v>4</v>
      </c>
      <c r="G9" s="33">
        <v>9</v>
      </c>
      <c r="H9" s="7">
        <f t="shared" si="0"/>
        <v>90.5</v>
      </c>
      <c r="I9" s="30">
        <v>3</v>
      </c>
    </row>
    <row r="10" spans="1:9" ht="15.75" x14ac:dyDescent="0.25">
      <c r="A10" s="47" t="str">
        <f>Responses!A8</f>
        <v>Courtney Harper Partners L.C.**</v>
      </c>
      <c r="B10" s="25">
        <v>24</v>
      </c>
      <c r="C10" s="20">
        <v>22.5</v>
      </c>
      <c r="D10" s="20">
        <v>20</v>
      </c>
      <c r="E10" s="20">
        <v>4</v>
      </c>
      <c r="F10" s="33">
        <v>4</v>
      </c>
      <c r="G10" s="33">
        <v>8</v>
      </c>
      <c r="H10" s="7">
        <f t="shared" si="0"/>
        <v>82.5</v>
      </c>
      <c r="I10" s="28">
        <v>4</v>
      </c>
    </row>
    <row r="11" spans="1:9" ht="15.75" x14ac:dyDescent="0.25">
      <c r="A11" s="47" t="str">
        <f>Responses!A9</f>
        <v>Negrete &amp; Kolar Architects, LLP**</v>
      </c>
      <c r="B11" s="25">
        <v>24</v>
      </c>
      <c r="C11" s="20">
        <v>20</v>
      </c>
      <c r="D11" s="20">
        <v>17.5</v>
      </c>
      <c r="E11" s="20">
        <v>3</v>
      </c>
      <c r="F11" s="33">
        <v>3</v>
      </c>
      <c r="G11" s="33">
        <v>6</v>
      </c>
      <c r="H11" s="7">
        <f t="shared" si="0"/>
        <v>73.5</v>
      </c>
      <c r="I11" s="30">
        <v>6</v>
      </c>
    </row>
    <row r="12" spans="1:9" ht="15.75" x14ac:dyDescent="0.25">
      <c r="A12" s="47" t="str">
        <f>Responses!A10</f>
        <v>PBK Architects, Inc</v>
      </c>
      <c r="B12" s="25">
        <v>27</v>
      </c>
      <c r="C12" s="20">
        <v>20</v>
      </c>
      <c r="D12" s="20">
        <v>20</v>
      </c>
      <c r="E12" s="20">
        <v>4</v>
      </c>
      <c r="F12" s="33">
        <v>4</v>
      </c>
      <c r="G12" s="33">
        <v>8</v>
      </c>
      <c r="H12" s="7">
        <f t="shared" si="0"/>
        <v>83</v>
      </c>
      <c r="I12" s="28">
        <v>5</v>
      </c>
    </row>
    <row r="13" spans="1:9" ht="15.75" x14ac:dyDescent="0.25">
      <c r="A13" s="47" t="str">
        <f>Responses!A11</f>
        <v>PDG Architects</v>
      </c>
      <c r="B13" s="25">
        <v>24</v>
      </c>
      <c r="C13" s="20">
        <v>20</v>
      </c>
      <c r="D13" s="20">
        <v>20</v>
      </c>
      <c r="E13" s="20">
        <v>4</v>
      </c>
      <c r="F13" s="33">
        <v>4</v>
      </c>
      <c r="G13" s="33">
        <v>8</v>
      </c>
      <c r="H13" s="7">
        <f t="shared" si="0"/>
        <v>80</v>
      </c>
      <c r="I13" s="30">
        <v>7</v>
      </c>
    </row>
    <row r="14" spans="1:9" ht="15.75" x14ac:dyDescent="0.25">
      <c r="A14" s="47" t="str">
        <f>Responses!A12</f>
        <v>PGAL</v>
      </c>
      <c r="B14" s="25">
        <v>27</v>
      </c>
      <c r="C14" s="20">
        <v>20</v>
      </c>
      <c r="D14" s="20">
        <v>22.5</v>
      </c>
      <c r="E14" s="20">
        <v>4</v>
      </c>
      <c r="F14" s="33">
        <v>4</v>
      </c>
      <c r="G14" s="33">
        <v>8</v>
      </c>
      <c r="H14" s="7">
        <f t="shared" si="0"/>
        <v>85.5</v>
      </c>
      <c r="I14" s="28">
        <v>8</v>
      </c>
    </row>
    <row r="15" spans="1:9" ht="15.75" x14ac:dyDescent="0.25">
      <c r="A15" s="47" t="str">
        <f>Responses!A13</f>
        <v>Powers Brown Architecture, LLC</v>
      </c>
      <c r="B15" s="25">
        <v>24</v>
      </c>
      <c r="C15" s="20">
        <v>20</v>
      </c>
      <c r="D15" s="20">
        <v>20</v>
      </c>
      <c r="E15" s="20">
        <v>4</v>
      </c>
      <c r="F15" s="33">
        <v>4</v>
      </c>
      <c r="G15" s="33">
        <v>8</v>
      </c>
      <c r="H15" s="7">
        <f t="shared" si="0"/>
        <v>80</v>
      </c>
      <c r="I15" s="30">
        <v>9</v>
      </c>
    </row>
    <row r="16" spans="1:9" ht="15.75" x14ac:dyDescent="0.25">
      <c r="A16" s="47" t="str">
        <f>Responses!A14</f>
        <v>Rawley McCoy &amp; Associates</v>
      </c>
      <c r="B16" s="25">
        <v>24</v>
      </c>
      <c r="C16" s="20">
        <v>20</v>
      </c>
      <c r="D16" s="20">
        <v>20</v>
      </c>
      <c r="E16" s="20">
        <v>3</v>
      </c>
      <c r="F16" s="33">
        <v>4</v>
      </c>
      <c r="G16" s="33">
        <v>8</v>
      </c>
      <c r="H16" s="7">
        <f t="shared" si="0"/>
        <v>79</v>
      </c>
      <c r="I16" s="28">
        <v>10</v>
      </c>
    </row>
    <row r="17" spans="1:9" ht="15.75" x14ac:dyDescent="0.25">
      <c r="A17" s="47" t="str">
        <f>Responses!A15</f>
        <v>Turner Duran Architects, LP</v>
      </c>
      <c r="B17" s="25">
        <v>24</v>
      </c>
      <c r="C17" s="20">
        <v>20</v>
      </c>
      <c r="D17" s="20">
        <v>20</v>
      </c>
      <c r="E17" s="20">
        <v>4</v>
      </c>
      <c r="F17" s="33">
        <v>4</v>
      </c>
      <c r="G17" s="33">
        <v>8</v>
      </c>
      <c r="H17" s="7">
        <f t="shared" si="0"/>
        <v>80</v>
      </c>
      <c r="I17" s="30">
        <v>11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18" sqref="A18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RFQ730-17098 A&amp;E UHV Renovations to Town Plaza Mall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4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Atkins North America, Inc.</v>
      </c>
      <c r="B5" s="25">
        <v>24</v>
      </c>
      <c r="C5" s="20">
        <v>15</v>
      </c>
      <c r="D5" s="20">
        <v>17.5</v>
      </c>
      <c r="E5" s="20">
        <v>5</v>
      </c>
      <c r="F5" s="33">
        <v>4</v>
      </c>
      <c r="G5" s="33">
        <v>4</v>
      </c>
      <c r="H5" s="7">
        <f>SUM(B5:G5)</f>
        <v>69.5</v>
      </c>
      <c r="I5" s="29">
        <v>1</v>
      </c>
    </row>
    <row r="6" spans="1:9" ht="15.75" x14ac:dyDescent="0.25">
      <c r="A6" s="47" t="str">
        <f>Responses!A6</f>
        <v>Brave Architecture**</v>
      </c>
      <c r="B6" s="25">
        <v>24</v>
      </c>
      <c r="C6" s="20">
        <v>19</v>
      </c>
      <c r="D6" s="20">
        <v>19</v>
      </c>
      <c r="E6" s="20">
        <v>3</v>
      </c>
      <c r="F6" s="33">
        <v>3.8</v>
      </c>
      <c r="G6" s="33">
        <v>6.8</v>
      </c>
      <c r="H6" s="7">
        <f t="shared" ref="H6:H15" si="0">SUM(B6:G6)</f>
        <v>75.599999999999994</v>
      </c>
      <c r="I6" s="28">
        <v>2</v>
      </c>
    </row>
    <row r="7" spans="1:9" ht="15.75" x14ac:dyDescent="0.25">
      <c r="A7" s="47" t="str">
        <f>Responses!A7</f>
        <v>Collaborate Arch, LLC**</v>
      </c>
      <c r="B7" s="25">
        <v>22.8</v>
      </c>
      <c r="C7" s="20">
        <v>19</v>
      </c>
      <c r="D7" s="20">
        <v>17.5</v>
      </c>
      <c r="E7" s="20">
        <v>3</v>
      </c>
      <c r="F7" s="33">
        <v>4</v>
      </c>
      <c r="G7" s="33">
        <v>7.4</v>
      </c>
      <c r="H7" s="7">
        <f t="shared" si="0"/>
        <v>73.7</v>
      </c>
      <c r="I7" s="30">
        <v>3</v>
      </c>
    </row>
    <row r="8" spans="1:9" ht="15.75" x14ac:dyDescent="0.25">
      <c r="A8" s="47" t="str">
        <f>Responses!A8</f>
        <v>Courtney Harper Partners L.C.**</v>
      </c>
      <c r="B8" s="25">
        <v>28.8</v>
      </c>
      <c r="C8" s="20">
        <v>21</v>
      </c>
      <c r="D8" s="20">
        <v>17.5</v>
      </c>
      <c r="E8" s="20">
        <v>3</v>
      </c>
      <c r="F8" s="33">
        <v>4</v>
      </c>
      <c r="G8" s="33">
        <v>9.6</v>
      </c>
      <c r="H8" s="7">
        <f t="shared" si="0"/>
        <v>83.899999999999991</v>
      </c>
      <c r="I8" s="28">
        <v>4</v>
      </c>
    </row>
    <row r="9" spans="1:9" ht="15.75" x14ac:dyDescent="0.25">
      <c r="A9" s="47" t="str">
        <f>Responses!A9</f>
        <v>Negrete &amp; Kolar Architects, LLP**</v>
      </c>
      <c r="B9" s="25">
        <v>18</v>
      </c>
      <c r="C9" s="20">
        <v>12.5</v>
      </c>
      <c r="D9" s="20">
        <v>20</v>
      </c>
      <c r="E9" s="20">
        <v>2.5</v>
      </c>
      <c r="F9" s="33">
        <v>4.3</v>
      </c>
      <c r="G9" s="33">
        <v>5</v>
      </c>
      <c r="H9" s="7">
        <f t="shared" si="0"/>
        <v>62.3</v>
      </c>
      <c r="I9" s="30">
        <v>6</v>
      </c>
    </row>
    <row r="10" spans="1:9" ht="15.75" x14ac:dyDescent="0.25">
      <c r="A10" s="47" t="str">
        <f>Responses!A10</f>
        <v>PBK Architects, Inc</v>
      </c>
      <c r="B10" s="25">
        <v>24</v>
      </c>
      <c r="C10" s="20">
        <v>21.5</v>
      </c>
      <c r="D10" s="20">
        <v>19.5</v>
      </c>
      <c r="E10" s="20">
        <v>5</v>
      </c>
      <c r="F10" s="33">
        <v>4</v>
      </c>
      <c r="G10" s="33">
        <v>8</v>
      </c>
      <c r="H10" s="7">
        <f t="shared" si="0"/>
        <v>82</v>
      </c>
      <c r="I10" s="28">
        <v>5</v>
      </c>
    </row>
    <row r="11" spans="1:9" ht="15.75" x14ac:dyDescent="0.25">
      <c r="A11" s="47" t="str">
        <f>Responses!A11</f>
        <v>PDG Architects</v>
      </c>
      <c r="B11" s="25">
        <v>27</v>
      </c>
      <c r="C11" s="20">
        <v>18</v>
      </c>
      <c r="D11" s="20">
        <v>19</v>
      </c>
      <c r="E11" s="20">
        <v>4</v>
      </c>
      <c r="F11" s="33">
        <v>4.4000000000000004</v>
      </c>
      <c r="G11" s="33">
        <v>9.1999999999999993</v>
      </c>
      <c r="H11" s="7">
        <f t="shared" si="0"/>
        <v>81.600000000000009</v>
      </c>
      <c r="I11" s="30">
        <v>7</v>
      </c>
    </row>
    <row r="12" spans="1:9" ht="15.75" x14ac:dyDescent="0.25">
      <c r="A12" s="47" t="str">
        <f>Responses!A12</f>
        <v>PGAL</v>
      </c>
      <c r="B12" s="25">
        <v>30</v>
      </c>
      <c r="C12" s="20">
        <v>16</v>
      </c>
      <c r="D12" s="20">
        <v>17.5</v>
      </c>
      <c r="E12" s="20">
        <v>4.5</v>
      </c>
      <c r="F12" s="33">
        <v>4</v>
      </c>
      <c r="G12" s="33">
        <v>9</v>
      </c>
      <c r="H12" s="7">
        <f t="shared" si="0"/>
        <v>81</v>
      </c>
      <c r="I12" s="28">
        <v>8</v>
      </c>
    </row>
    <row r="13" spans="1:9" ht="15.75" x14ac:dyDescent="0.25">
      <c r="A13" s="47" t="str">
        <f>Responses!A13</f>
        <v>Powers Brown Architecture, LLC</v>
      </c>
      <c r="B13" s="25">
        <v>24</v>
      </c>
      <c r="C13" s="20">
        <v>15</v>
      </c>
      <c r="D13" s="20">
        <v>21</v>
      </c>
      <c r="E13" s="20">
        <v>4.5</v>
      </c>
      <c r="F13" s="33">
        <v>4.2</v>
      </c>
      <c r="G13" s="33">
        <v>8.8000000000000007</v>
      </c>
      <c r="H13" s="7">
        <f t="shared" si="0"/>
        <v>77.5</v>
      </c>
      <c r="I13" s="30">
        <v>9</v>
      </c>
    </row>
    <row r="14" spans="1:9" ht="15.75" x14ac:dyDescent="0.25">
      <c r="A14" s="47" t="str">
        <f>Responses!A14</f>
        <v>Rawley McCoy &amp; Associates</v>
      </c>
      <c r="B14" s="25">
        <v>24</v>
      </c>
      <c r="C14" s="20">
        <v>19</v>
      </c>
      <c r="D14" s="20">
        <v>19.5</v>
      </c>
      <c r="E14" s="20">
        <v>3.8</v>
      </c>
      <c r="F14" s="33">
        <v>3</v>
      </c>
      <c r="G14" s="33">
        <v>9</v>
      </c>
      <c r="H14" s="7">
        <f t="shared" si="0"/>
        <v>78.3</v>
      </c>
      <c r="I14" s="28">
        <v>10</v>
      </c>
    </row>
    <row r="15" spans="1:9" ht="15.75" x14ac:dyDescent="0.25">
      <c r="A15" s="47" t="str">
        <f>Responses!A15</f>
        <v>Turner Duran Architects, LP</v>
      </c>
      <c r="B15" s="25">
        <v>22.8</v>
      </c>
      <c r="C15" s="20">
        <v>12.5</v>
      </c>
      <c r="D15" s="20">
        <v>19</v>
      </c>
      <c r="E15" s="20">
        <v>2.5</v>
      </c>
      <c r="F15" s="33">
        <v>3</v>
      </c>
      <c r="G15" s="33">
        <v>3</v>
      </c>
      <c r="H15" s="7">
        <f t="shared" si="0"/>
        <v>62.8</v>
      </c>
      <c r="I15" s="30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1" sqref="A21:A22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17.5703125" bestFit="1" customWidth="1"/>
    <col min="9" max="9" width="11.42578125" customWidth="1"/>
  </cols>
  <sheetData>
    <row r="1" spans="1:10" ht="15.75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</row>
    <row r="2" spans="1:10" x14ac:dyDescent="0.2">
      <c r="A2" s="75" t="str">
        <f>Responses!A2</f>
        <v>RFQ730-17098 A&amp;E UHV Renovations to Town Plaza Mall</v>
      </c>
      <c r="B2" s="76"/>
      <c r="C2" s="76"/>
      <c r="D2" s="76"/>
      <c r="E2" s="76"/>
      <c r="F2" s="76"/>
      <c r="G2" s="76"/>
      <c r="H2" s="76"/>
      <c r="I2" s="76"/>
    </row>
    <row r="3" spans="1:10" ht="15.75" thickBot="1" x14ac:dyDescent="0.25">
      <c r="A3" s="15"/>
      <c r="B3" s="15"/>
      <c r="C3" s="15"/>
      <c r="D3" s="15"/>
      <c r="E3" s="15"/>
      <c r="F3" s="15"/>
      <c r="G3" s="15"/>
      <c r="H3" s="17"/>
      <c r="I3" s="17"/>
    </row>
    <row r="4" spans="1:10" ht="87.75" customHeight="1" thickBot="1" x14ac:dyDescent="0.25">
      <c r="A4" s="3" t="s">
        <v>2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9" t="s">
        <v>3</v>
      </c>
      <c r="I4" s="2" t="s">
        <v>1</v>
      </c>
    </row>
    <row r="5" spans="1:10" ht="15.75" x14ac:dyDescent="0.2">
      <c r="A5" s="47" t="str">
        <f>Responses!A5</f>
        <v>Atkins North America, Inc.</v>
      </c>
      <c r="B5" s="10">
        <f>'1'!H5</f>
        <v>75</v>
      </c>
      <c r="C5" s="11">
        <f>'2'!H5</f>
        <v>79</v>
      </c>
      <c r="D5" s="11">
        <f>'3'!H5</f>
        <v>66</v>
      </c>
      <c r="E5" s="11">
        <f>'4'!H5</f>
        <v>70</v>
      </c>
      <c r="F5" s="11">
        <f>'5'!H7</f>
        <v>78</v>
      </c>
      <c r="G5" s="11">
        <f>'6'!H5</f>
        <v>69.5</v>
      </c>
      <c r="H5" s="12">
        <f t="shared" ref="H5:H15" si="0">AVERAGE(B5:G5)</f>
        <v>72.916666666666671</v>
      </c>
      <c r="I5" s="55">
        <f t="shared" ref="I5:I15" si="1">RANK(H5,$H$5:$H$15,0)</f>
        <v>9</v>
      </c>
      <c r="J5" s="29">
        <v>1</v>
      </c>
    </row>
    <row r="6" spans="1:10" s="65" customFormat="1" ht="15.75" x14ac:dyDescent="0.25">
      <c r="A6" s="59" t="str">
        <f>Responses!A6</f>
        <v>Brave Architecture**</v>
      </c>
      <c r="B6" s="60">
        <f>'1'!H6</f>
        <v>78</v>
      </c>
      <c r="C6" s="61">
        <f>'2'!H6</f>
        <v>93</v>
      </c>
      <c r="D6" s="61">
        <f>'3'!H6</f>
        <v>90</v>
      </c>
      <c r="E6" s="61">
        <f>'4'!H6</f>
        <v>70</v>
      </c>
      <c r="F6" s="61">
        <f>'5'!H8</f>
        <v>79</v>
      </c>
      <c r="G6" s="61">
        <f>'6'!H6</f>
        <v>75.599999999999994</v>
      </c>
      <c r="H6" s="62">
        <f t="shared" si="0"/>
        <v>80.933333333333337</v>
      </c>
      <c r="I6" s="63">
        <f t="shared" si="1"/>
        <v>4</v>
      </c>
      <c r="J6" s="64">
        <v>2</v>
      </c>
    </row>
    <row r="7" spans="1:10" s="57" customFormat="1" ht="15.75" x14ac:dyDescent="0.25">
      <c r="A7" s="58" t="str">
        <f>Responses!A7</f>
        <v>Collaborate Arch, LLC**</v>
      </c>
      <c r="B7" s="31">
        <f>'1'!H7</f>
        <v>81</v>
      </c>
      <c r="C7" s="54">
        <f>'2'!H7</f>
        <v>81</v>
      </c>
      <c r="D7" s="54">
        <f>'3'!H7</f>
        <v>60</v>
      </c>
      <c r="E7" s="54">
        <f>'4'!H7</f>
        <v>70</v>
      </c>
      <c r="F7" s="54">
        <f>'5'!H9</f>
        <v>90.5</v>
      </c>
      <c r="G7" s="54">
        <f>'6'!H7</f>
        <v>73.7</v>
      </c>
      <c r="H7" s="32">
        <f t="shared" si="0"/>
        <v>76.033333333333331</v>
      </c>
      <c r="I7" s="55">
        <f t="shared" si="1"/>
        <v>6</v>
      </c>
      <c r="J7" s="30">
        <v>3</v>
      </c>
    </row>
    <row r="8" spans="1:10" s="65" customFormat="1" ht="15.75" x14ac:dyDescent="0.25">
      <c r="A8" s="59" t="str">
        <f>Responses!A8</f>
        <v>Courtney Harper Partners L.C.**</v>
      </c>
      <c r="B8" s="60">
        <f>'1'!H8</f>
        <v>86</v>
      </c>
      <c r="C8" s="61">
        <f>'2'!H8</f>
        <v>87</v>
      </c>
      <c r="D8" s="61">
        <f>'3'!H8</f>
        <v>80</v>
      </c>
      <c r="E8" s="61">
        <f>'4'!H8</f>
        <v>86</v>
      </c>
      <c r="F8" s="61">
        <f>'5'!H10</f>
        <v>82.5</v>
      </c>
      <c r="G8" s="61">
        <f>'6'!H8</f>
        <v>83.899999999999991</v>
      </c>
      <c r="H8" s="62">
        <f t="shared" si="0"/>
        <v>84.233333333333334</v>
      </c>
      <c r="I8" s="63">
        <f t="shared" si="1"/>
        <v>2</v>
      </c>
      <c r="J8" s="64">
        <v>4</v>
      </c>
    </row>
    <row r="9" spans="1:10" s="57" customFormat="1" ht="15.75" x14ac:dyDescent="0.25">
      <c r="A9" s="58" t="str">
        <f>Responses!A9</f>
        <v>Negrete &amp; Kolar Architects, LLP**</v>
      </c>
      <c r="B9" s="31">
        <f>'1'!H9</f>
        <v>78</v>
      </c>
      <c r="C9" s="54">
        <f>'2'!H9</f>
        <v>65</v>
      </c>
      <c r="D9" s="54">
        <f>'3'!H9</f>
        <v>60</v>
      </c>
      <c r="E9" s="54">
        <f>'4'!H9</f>
        <v>86</v>
      </c>
      <c r="F9" s="54">
        <f>'5'!H11</f>
        <v>73.5</v>
      </c>
      <c r="G9" s="54">
        <f>'6'!H9</f>
        <v>62.3</v>
      </c>
      <c r="H9" s="32">
        <f t="shared" si="0"/>
        <v>70.8</v>
      </c>
      <c r="I9" s="55">
        <f t="shared" si="1"/>
        <v>11</v>
      </c>
      <c r="J9" s="30">
        <v>6</v>
      </c>
    </row>
    <row r="10" spans="1:10" s="65" customFormat="1" ht="15.75" x14ac:dyDescent="0.25">
      <c r="A10" s="59" t="str">
        <f>Responses!A10</f>
        <v>PBK Architects, Inc</v>
      </c>
      <c r="B10" s="60">
        <f>'1'!H10</f>
        <v>91</v>
      </c>
      <c r="C10" s="61">
        <f>'2'!H10</f>
        <v>95</v>
      </c>
      <c r="D10" s="61">
        <f>'3'!H10</f>
        <v>100</v>
      </c>
      <c r="E10" s="61">
        <f>'4'!H10</f>
        <v>86</v>
      </c>
      <c r="F10" s="61">
        <f>'5'!H12</f>
        <v>83</v>
      </c>
      <c r="G10" s="61">
        <f>'6'!H10</f>
        <v>82</v>
      </c>
      <c r="H10" s="62">
        <f t="shared" si="0"/>
        <v>89.5</v>
      </c>
      <c r="I10" s="63">
        <f t="shared" si="1"/>
        <v>1</v>
      </c>
      <c r="J10" s="64">
        <v>5</v>
      </c>
    </row>
    <row r="11" spans="1:10" s="57" customFormat="1" ht="15.75" x14ac:dyDescent="0.25">
      <c r="A11" s="58" t="str">
        <f>Responses!A11</f>
        <v>PDG Architects</v>
      </c>
      <c r="B11" s="31">
        <f>'1'!H11</f>
        <v>83</v>
      </c>
      <c r="C11" s="54">
        <f>'2'!H11</f>
        <v>70</v>
      </c>
      <c r="D11" s="54">
        <f>'3'!H11</f>
        <v>60</v>
      </c>
      <c r="E11" s="54">
        <f>'4'!H11</f>
        <v>76</v>
      </c>
      <c r="F11" s="54">
        <f>'5'!H13</f>
        <v>80</v>
      </c>
      <c r="G11" s="54">
        <f>'6'!H11</f>
        <v>81.600000000000009</v>
      </c>
      <c r="H11" s="32">
        <f t="shared" si="0"/>
        <v>75.100000000000009</v>
      </c>
      <c r="I11" s="55">
        <f t="shared" si="1"/>
        <v>7</v>
      </c>
      <c r="J11" s="30">
        <v>7</v>
      </c>
    </row>
    <row r="12" spans="1:10" s="65" customFormat="1" ht="15.75" x14ac:dyDescent="0.25">
      <c r="A12" s="59" t="str">
        <f>Responses!A12</f>
        <v>PGAL</v>
      </c>
      <c r="B12" s="60">
        <f>'1'!H12</f>
        <v>88.5</v>
      </c>
      <c r="C12" s="61">
        <f>'2'!H12</f>
        <v>77</v>
      </c>
      <c r="D12" s="61">
        <f>'3'!H12</f>
        <v>81</v>
      </c>
      <c r="E12" s="61">
        <f>'4'!H12</f>
        <v>76</v>
      </c>
      <c r="F12" s="61">
        <f>'5'!H14</f>
        <v>85.5</v>
      </c>
      <c r="G12" s="61">
        <f>'6'!H12</f>
        <v>81</v>
      </c>
      <c r="H12" s="62">
        <f t="shared" si="0"/>
        <v>81.5</v>
      </c>
      <c r="I12" s="63">
        <f t="shared" si="1"/>
        <v>3</v>
      </c>
      <c r="J12" s="64">
        <v>8</v>
      </c>
    </row>
    <row r="13" spans="1:10" s="57" customFormat="1" ht="15.75" x14ac:dyDescent="0.25">
      <c r="A13" s="58" t="str">
        <f>Responses!A13</f>
        <v>Powers Brown Architecture, LLC</v>
      </c>
      <c r="B13" s="31">
        <f>'1'!H13</f>
        <v>83</v>
      </c>
      <c r="C13" s="54">
        <f>'2'!H13</f>
        <v>79</v>
      </c>
      <c r="D13" s="54">
        <f>'3'!H13</f>
        <v>60</v>
      </c>
      <c r="E13" s="54">
        <f>'4'!H13</f>
        <v>71</v>
      </c>
      <c r="F13" s="54">
        <f>'5'!H15</f>
        <v>80</v>
      </c>
      <c r="G13" s="54">
        <f>'6'!H13</f>
        <v>77.5</v>
      </c>
      <c r="H13" s="32">
        <f t="shared" si="0"/>
        <v>75.083333333333329</v>
      </c>
      <c r="I13" s="55">
        <f t="shared" si="1"/>
        <v>8</v>
      </c>
      <c r="J13" s="30">
        <v>9</v>
      </c>
    </row>
    <row r="14" spans="1:10" s="65" customFormat="1" ht="15.75" x14ac:dyDescent="0.25">
      <c r="A14" s="59" t="str">
        <f>Responses!A14</f>
        <v>Rawley McCoy &amp; Associates</v>
      </c>
      <c r="B14" s="60">
        <f>'1'!H14</f>
        <v>83</v>
      </c>
      <c r="C14" s="61">
        <f>'2'!H14</f>
        <v>76</v>
      </c>
      <c r="D14" s="61">
        <f>'3'!H14</f>
        <v>74</v>
      </c>
      <c r="E14" s="61">
        <f>'4'!H14</f>
        <v>68</v>
      </c>
      <c r="F14" s="61">
        <f>'5'!H16</f>
        <v>79</v>
      </c>
      <c r="G14" s="61">
        <f>'6'!H14</f>
        <v>78.3</v>
      </c>
      <c r="H14" s="62">
        <f t="shared" si="0"/>
        <v>76.38333333333334</v>
      </c>
      <c r="I14" s="63">
        <f t="shared" si="1"/>
        <v>5</v>
      </c>
      <c r="J14" s="64">
        <v>10</v>
      </c>
    </row>
    <row r="15" spans="1:10" s="38" customFormat="1" ht="15.75" x14ac:dyDescent="0.25">
      <c r="A15" s="56" t="str">
        <f>Responses!A15</f>
        <v>Turner Duran Architects, LP</v>
      </c>
      <c r="B15" s="31">
        <f>'1'!H15</f>
        <v>77.5</v>
      </c>
      <c r="C15" s="54">
        <f>'2'!H15</f>
        <v>66</v>
      </c>
      <c r="D15" s="54">
        <f>'3'!H15</f>
        <v>60</v>
      </c>
      <c r="E15" s="54">
        <f>'4'!H15</f>
        <v>90</v>
      </c>
      <c r="F15" s="54">
        <f>'5'!H17</f>
        <v>80</v>
      </c>
      <c r="G15" s="54">
        <f>'6'!H15</f>
        <v>62.8</v>
      </c>
      <c r="H15" s="32">
        <f t="shared" si="0"/>
        <v>72.716666666666669</v>
      </c>
      <c r="I15" s="55">
        <f t="shared" si="1"/>
        <v>10</v>
      </c>
      <c r="J15" s="30">
        <v>11</v>
      </c>
    </row>
    <row r="16" spans="1:10" s="43" customFormat="1" x14ac:dyDescent="0.2"/>
    <row r="17" spans="1:8" ht="15" x14ac:dyDescent="0.2">
      <c r="A17" s="43"/>
      <c r="B17" s="18" t="s">
        <v>55</v>
      </c>
      <c r="C17" s="43"/>
      <c r="D17" s="43"/>
      <c r="E17" s="43"/>
      <c r="F17" s="43"/>
      <c r="H17" s="14"/>
    </row>
    <row r="18" spans="1:8" ht="15" x14ac:dyDescent="0.2">
      <c r="A18" s="43"/>
      <c r="B18" s="15"/>
      <c r="C18" s="43"/>
      <c r="D18" s="43"/>
      <c r="E18" s="43"/>
      <c r="F18" s="43"/>
      <c r="H18" s="14"/>
    </row>
    <row r="19" spans="1:8" ht="15" x14ac:dyDescent="0.2">
      <c r="A19" s="43"/>
      <c r="B19" s="18" t="s">
        <v>54</v>
      </c>
      <c r="C19" s="43"/>
      <c r="D19" s="43"/>
      <c r="E19" s="43"/>
      <c r="F19" s="43"/>
      <c r="H19" s="14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L20" sqref="L20"/>
    </sheetView>
  </sheetViews>
  <sheetFormatPr defaultRowHeight="12.75" x14ac:dyDescent="0.2"/>
  <cols>
    <col min="1" max="1" width="36.28515625" customWidth="1"/>
    <col min="5" max="5" width="34.42578125" customWidth="1"/>
  </cols>
  <sheetData>
    <row r="1" spans="1:9" ht="15.75" x14ac:dyDescent="0.25">
      <c r="A1" s="73" t="s">
        <v>30</v>
      </c>
      <c r="B1" s="73"/>
      <c r="C1" s="73"/>
      <c r="D1" s="73"/>
      <c r="E1" s="73"/>
      <c r="F1" s="73"/>
      <c r="G1" s="73"/>
      <c r="H1" s="73"/>
      <c r="I1" s="15"/>
    </row>
    <row r="2" spans="1:9" ht="15.75" x14ac:dyDescent="0.25">
      <c r="A2" s="80" t="str">
        <f>[1]Cover!$A$6</f>
        <v>RFQ730-17098 A&amp;E UHV Renovations to Town Plaza Mall</v>
      </c>
      <c r="B2" s="73"/>
      <c r="C2" s="73"/>
      <c r="D2" s="73"/>
      <c r="E2" s="73"/>
      <c r="F2" s="73"/>
      <c r="G2" s="73"/>
      <c r="H2" s="73"/>
      <c r="I2" s="15"/>
    </row>
    <row r="3" spans="1:9" ht="15" x14ac:dyDescent="0.2">
      <c r="A3" s="15"/>
      <c r="B3" s="15"/>
      <c r="C3" s="15"/>
      <c r="D3" s="15"/>
      <c r="E3" s="15"/>
      <c r="F3" s="15"/>
      <c r="G3" s="15"/>
      <c r="H3" s="15"/>
      <c r="I3" s="15"/>
    </row>
    <row r="4" spans="1:9" ht="16.5" thickBot="1" x14ac:dyDescent="0.3">
      <c r="A4" s="15" t="s">
        <v>31</v>
      </c>
      <c r="B4" s="81"/>
      <c r="C4" s="81"/>
      <c r="D4" s="81"/>
      <c r="E4" s="81"/>
      <c r="F4" s="15"/>
      <c r="G4" s="15"/>
      <c r="H4" s="15"/>
      <c r="I4" s="15"/>
    </row>
    <row r="5" spans="1:9" ht="15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9" ht="15.75" thickBot="1" x14ac:dyDescent="0.25">
      <c r="A6" s="15" t="s">
        <v>32</v>
      </c>
      <c r="B6" s="82">
        <f>[1]Cover!$E$13</f>
        <v>0</v>
      </c>
      <c r="C6" s="82"/>
      <c r="D6" s="82"/>
      <c r="E6" s="82"/>
      <c r="F6" s="15"/>
      <c r="G6" s="15"/>
      <c r="H6" s="15"/>
      <c r="I6" s="15"/>
    </row>
    <row r="7" spans="1:9" ht="15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9" ht="15" x14ac:dyDescent="0.2">
      <c r="A8" s="83" t="s">
        <v>33</v>
      </c>
      <c r="B8" s="83"/>
      <c r="C8" s="83"/>
      <c r="D8" s="83"/>
      <c r="E8" s="83"/>
      <c r="F8" s="83"/>
      <c r="G8" s="83"/>
      <c r="H8" s="83"/>
      <c r="I8" s="15"/>
    </row>
    <row r="9" spans="1:9" ht="15" x14ac:dyDescent="0.2">
      <c r="A9" s="83"/>
      <c r="B9" s="83"/>
      <c r="C9" s="83"/>
      <c r="D9" s="83"/>
      <c r="E9" s="83"/>
      <c r="F9" s="83"/>
      <c r="G9" s="83"/>
      <c r="H9" s="83"/>
      <c r="I9" s="15"/>
    </row>
    <row r="10" spans="1:9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6.5" thickTop="1" x14ac:dyDescent="0.25">
      <c r="A11" s="84" t="s">
        <v>34</v>
      </c>
      <c r="B11" s="85"/>
      <c r="C11" s="85"/>
      <c r="D11" s="85"/>
      <c r="E11" s="86"/>
      <c r="F11" s="15"/>
      <c r="G11" s="15"/>
      <c r="H11" s="15"/>
      <c r="I11" s="15"/>
    </row>
    <row r="12" spans="1:9" ht="15" x14ac:dyDescent="0.2">
      <c r="A12" s="87" t="s">
        <v>35</v>
      </c>
      <c r="B12" s="88"/>
      <c r="C12" s="88"/>
      <c r="D12" s="88"/>
      <c r="E12" s="89"/>
      <c r="F12" s="15"/>
      <c r="G12" s="15"/>
      <c r="H12" s="15"/>
      <c r="I12" s="15"/>
    </row>
    <row r="13" spans="1:9" ht="15" x14ac:dyDescent="0.2">
      <c r="A13" s="90" t="s">
        <v>36</v>
      </c>
      <c r="B13" s="91"/>
      <c r="C13" s="91"/>
      <c r="D13" s="91"/>
      <c r="E13" s="92"/>
      <c r="F13" s="15"/>
      <c r="G13" s="15"/>
      <c r="H13" s="15"/>
      <c r="I13" s="15"/>
    </row>
    <row r="14" spans="1:9" ht="15" x14ac:dyDescent="0.2">
      <c r="A14" s="90" t="s">
        <v>37</v>
      </c>
      <c r="B14" s="91"/>
      <c r="C14" s="91"/>
      <c r="D14" s="91"/>
      <c r="E14" s="92"/>
      <c r="F14" s="15"/>
      <c r="G14" s="15"/>
      <c r="H14" s="15"/>
      <c r="I14" s="15"/>
    </row>
    <row r="15" spans="1:9" ht="15" x14ac:dyDescent="0.2">
      <c r="A15" s="90" t="s">
        <v>38</v>
      </c>
      <c r="B15" s="91"/>
      <c r="C15" s="91"/>
      <c r="D15" s="91"/>
      <c r="E15" s="92"/>
      <c r="F15" s="15"/>
      <c r="G15" s="15"/>
      <c r="H15" s="15"/>
      <c r="I15" s="15"/>
    </row>
    <row r="16" spans="1:9" ht="15" x14ac:dyDescent="0.2">
      <c r="A16" s="90" t="s">
        <v>39</v>
      </c>
      <c r="B16" s="91"/>
      <c r="C16" s="91"/>
      <c r="D16" s="91"/>
      <c r="E16" s="92"/>
      <c r="F16" s="15"/>
      <c r="G16" s="15"/>
      <c r="H16" s="15"/>
      <c r="I16" s="15"/>
    </row>
    <row r="17" spans="1:9" ht="15.75" thickBot="1" x14ac:dyDescent="0.25">
      <c r="A17" s="77" t="s">
        <v>40</v>
      </c>
      <c r="B17" s="78"/>
      <c r="C17" s="78"/>
      <c r="D17" s="78"/>
      <c r="E17" s="79"/>
      <c r="F17" s="15"/>
      <c r="G17" s="15"/>
      <c r="H17" s="15"/>
      <c r="I17" s="15"/>
    </row>
    <row r="18" spans="1:9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6.5" thickTop="1" x14ac:dyDescent="0.25">
      <c r="A19" s="84" t="s">
        <v>41</v>
      </c>
      <c r="B19" s="85"/>
      <c r="C19" s="85"/>
      <c r="D19" s="85"/>
      <c r="E19" s="98"/>
      <c r="F19" s="66" t="s">
        <v>42</v>
      </c>
      <c r="G19" s="66" t="s">
        <v>43</v>
      </c>
      <c r="H19" s="67" t="s">
        <v>44</v>
      </c>
      <c r="I19" s="15"/>
    </row>
    <row r="20" spans="1:9" ht="43.5" customHeight="1" x14ac:dyDescent="0.2">
      <c r="A20" s="99" t="s">
        <v>45</v>
      </c>
      <c r="B20" s="100"/>
      <c r="C20" s="100"/>
      <c r="D20" s="100"/>
      <c r="E20" s="101"/>
      <c r="F20" s="68"/>
      <c r="G20" s="68">
        <v>6</v>
      </c>
      <c r="H20" s="69">
        <f t="shared" ref="H20:H25" si="0">F20*G20</f>
        <v>0</v>
      </c>
      <c r="I20" s="70"/>
    </row>
    <row r="21" spans="1:9" ht="32.25" customHeight="1" x14ac:dyDescent="0.2">
      <c r="A21" s="99" t="s">
        <v>46</v>
      </c>
      <c r="B21" s="100"/>
      <c r="C21" s="100"/>
      <c r="D21" s="100"/>
      <c r="E21" s="101"/>
      <c r="F21" s="68"/>
      <c r="G21" s="68">
        <v>5</v>
      </c>
      <c r="H21" s="69">
        <f t="shared" si="0"/>
        <v>0</v>
      </c>
      <c r="I21" s="70"/>
    </row>
    <row r="22" spans="1:9" ht="38.25" customHeight="1" x14ac:dyDescent="0.2">
      <c r="A22" s="99" t="s">
        <v>47</v>
      </c>
      <c r="B22" s="100"/>
      <c r="C22" s="100"/>
      <c r="D22" s="100"/>
      <c r="E22" s="101"/>
      <c r="F22" s="68"/>
      <c r="G22" s="68">
        <v>5</v>
      </c>
      <c r="H22" s="69">
        <f t="shared" si="0"/>
        <v>0</v>
      </c>
      <c r="I22" s="70"/>
    </row>
    <row r="23" spans="1:9" ht="38.25" customHeight="1" x14ac:dyDescent="0.2">
      <c r="A23" s="99" t="s">
        <v>48</v>
      </c>
      <c r="B23" s="100"/>
      <c r="C23" s="100"/>
      <c r="D23" s="100"/>
      <c r="E23" s="101"/>
      <c r="F23" s="68"/>
      <c r="G23" s="68">
        <v>1</v>
      </c>
      <c r="H23" s="69">
        <f t="shared" si="0"/>
        <v>0</v>
      </c>
      <c r="I23" s="70"/>
    </row>
    <row r="24" spans="1:9" ht="36" customHeight="1" x14ac:dyDescent="0.2">
      <c r="A24" s="93" t="s">
        <v>49</v>
      </c>
      <c r="B24" s="94"/>
      <c r="C24" s="94"/>
      <c r="D24" s="94"/>
      <c r="E24" s="95"/>
      <c r="F24" s="68"/>
      <c r="G24" s="68">
        <v>1</v>
      </c>
      <c r="H24" s="69">
        <f t="shared" si="0"/>
        <v>0</v>
      </c>
      <c r="I24" s="70"/>
    </row>
    <row r="25" spans="1:9" ht="31.5" customHeight="1" x14ac:dyDescent="0.2">
      <c r="A25" s="93" t="s">
        <v>50</v>
      </c>
      <c r="B25" s="94"/>
      <c r="C25" s="94"/>
      <c r="D25" s="94"/>
      <c r="E25" s="95"/>
      <c r="F25" s="68"/>
      <c r="G25" s="68">
        <v>2</v>
      </c>
      <c r="H25" s="69">
        <f t="shared" si="0"/>
        <v>0</v>
      </c>
      <c r="I25" s="70"/>
    </row>
    <row r="26" spans="1:9" ht="16.5" thickBot="1" x14ac:dyDescent="0.3">
      <c r="A26" s="15"/>
      <c r="B26" s="15"/>
      <c r="C26" s="15"/>
      <c r="D26" s="15"/>
      <c r="E26" s="15"/>
      <c r="F26" s="15"/>
      <c r="G26" s="71" t="s">
        <v>51</v>
      </c>
      <c r="H26" s="72">
        <f>SUM(H20:H25)</f>
        <v>0</v>
      </c>
      <c r="I26" s="15"/>
    </row>
    <row r="27" spans="1:9" ht="15" x14ac:dyDescent="0.2">
      <c r="A27" s="96" t="s">
        <v>52</v>
      </c>
      <c r="B27" s="96"/>
      <c r="C27" s="96"/>
      <c r="D27" s="96"/>
      <c r="E27" s="96"/>
      <c r="F27" s="15"/>
      <c r="G27" s="15"/>
      <c r="H27" s="15"/>
      <c r="I27" s="15"/>
    </row>
    <row r="28" spans="1:9" ht="15" x14ac:dyDescent="0.2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5" x14ac:dyDescent="0.2">
      <c r="A29" s="97" t="s">
        <v>53</v>
      </c>
      <c r="B29" s="97"/>
      <c r="C29" s="97"/>
      <c r="D29" s="15"/>
      <c r="E29" s="15"/>
      <c r="F29" s="15"/>
      <c r="G29" s="15"/>
      <c r="H29" s="15"/>
      <c r="I29" s="15"/>
    </row>
    <row r="30" spans="1:9" ht="15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9" x14ac:dyDescent="0.2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">
      <c r="A34" s="43"/>
      <c r="B34" s="43"/>
      <c r="C34" s="43"/>
      <c r="D34" s="43"/>
      <c r="E34" s="43"/>
      <c r="F34" s="43"/>
      <c r="G34" s="43"/>
      <c r="H34" s="43"/>
      <c r="I34" s="43"/>
    </row>
  </sheetData>
  <protectedRanges>
    <protectedRange sqref="B6:E6" name="Name_1_2_1"/>
    <protectedRange sqref="F20:F25" name="Points_1_1_1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1</vt:lpstr>
      <vt:lpstr>2</vt:lpstr>
      <vt:lpstr>3</vt:lpstr>
      <vt:lpstr>4</vt:lpstr>
      <vt:lpstr>5</vt:lpstr>
      <vt:lpstr>6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2017-08-10T13:21:55Z</dcterms:modified>
</cp:coreProperties>
</file>