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7835" windowHeight="11475" tabRatio="814" activeTab="8"/>
  </bookViews>
  <sheets>
    <sheet name="Responses" sheetId="19" r:id="rId1"/>
    <sheet name="1" sheetId="20" r:id="rId2"/>
    <sheet name="2" sheetId="21" r:id="rId3"/>
    <sheet name="3" sheetId="22" r:id="rId4"/>
    <sheet name="4" sheetId="24" r:id="rId5"/>
    <sheet name="5" sheetId="26" r:id="rId6"/>
    <sheet name="6" sheetId="29" r:id="rId7"/>
    <sheet name="Summary" sheetId="28" r:id="rId8"/>
    <sheet name="Criteria" sheetId="30" r:id="rId9"/>
  </sheets>
  <externalReferences>
    <externalReference r:id="rId10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A9" i="20" l="1"/>
  <c r="A23" i="29"/>
  <c r="G23" i="29"/>
  <c r="G23" i="28" s="1"/>
  <c r="A23" i="26"/>
  <c r="G23" i="26"/>
  <c r="F23" i="28" s="1"/>
  <c r="A25" i="24"/>
  <c r="G25" i="24"/>
  <c r="E23" i="28" s="1"/>
  <c r="A23" i="22"/>
  <c r="G23" i="22"/>
  <c r="A23" i="21"/>
  <c r="G23" i="21"/>
  <c r="C23" i="28" s="1"/>
  <c r="A23" i="20"/>
  <c r="G23" i="20"/>
  <c r="B23" i="28" s="1"/>
  <c r="H24" i="30"/>
  <c r="H23" i="30"/>
  <c r="H22" i="30"/>
  <c r="H21" i="30"/>
  <c r="H20" i="30"/>
  <c r="H25" i="30" s="1"/>
  <c r="A2" i="30"/>
  <c r="A23" i="28"/>
  <c r="D23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5" i="28"/>
  <c r="H23" i="28" l="1"/>
  <c r="A20" i="21" l="1"/>
  <c r="G20" i="21"/>
  <c r="C20" i="28" s="1"/>
  <c r="A21" i="21"/>
  <c r="G21" i="21"/>
  <c r="C21" i="28" s="1"/>
  <c r="A22" i="21"/>
  <c r="G22" i="21"/>
  <c r="C22" i="28" s="1"/>
  <c r="A22" i="24"/>
  <c r="G22" i="24"/>
  <c r="E20" i="28" s="1"/>
  <c r="A23" i="24"/>
  <c r="G23" i="24"/>
  <c r="E21" i="28" s="1"/>
  <c r="A24" i="24"/>
  <c r="G24" i="24"/>
  <c r="E22" i="28" s="1"/>
  <c r="A20" i="26"/>
  <c r="G20" i="26"/>
  <c r="F20" i="28" s="1"/>
  <c r="A21" i="26"/>
  <c r="G21" i="26"/>
  <c r="F21" i="28" s="1"/>
  <c r="A22" i="26"/>
  <c r="G22" i="26"/>
  <c r="F22" i="28" s="1"/>
  <c r="A20" i="29"/>
  <c r="G20" i="29"/>
  <c r="G20" i="28" s="1"/>
  <c r="A21" i="29"/>
  <c r="G21" i="29"/>
  <c r="G21" i="28" s="1"/>
  <c r="A22" i="29"/>
  <c r="G22" i="29"/>
  <c r="G22" i="28" s="1"/>
  <c r="A20" i="22"/>
  <c r="G20" i="22"/>
  <c r="D20" i="28" s="1"/>
  <c r="A21" i="22"/>
  <c r="G21" i="22"/>
  <c r="D21" i="28" s="1"/>
  <c r="A22" i="22"/>
  <c r="G22" i="22"/>
  <c r="D22" i="28" s="1"/>
  <c r="A20" i="20" l="1"/>
  <c r="G20" i="20"/>
  <c r="B20" i="28" s="1"/>
  <c r="H20" i="28" s="1"/>
  <c r="A21" i="20"/>
  <c r="G21" i="20"/>
  <c r="B21" i="28" s="1"/>
  <c r="H21" i="28" s="1"/>
  <c r="A22" i="20"/>
  <c r="G22" i="20"/>
  <c r="B22" i="28" s="1"/>
  <c r="H22" i="28" s="1"/>
  <c r="A5" i="20" l="1"/>
  <c r="A6" i="20"/>
  <c r="A7" i="20"/>
  <c r="A8" i="20"/>
  <c r="A10" i="20"/>
  <c r="A11" i="20"/>
  <c r="A12" i="20"/>
  <c r="A13" i="20"/>
  <c r="A14" i="20"/>
  <c r="A15" i="20"/>
  <c r="A16" i="20"/>
  <c r="A17" i="20"/>
  <c r="A18" i="20"/>
  <c r="A19" i="20"/>
  <c r="A19" i="29" l="1"/>
  <c r="A6" i="21" l="1"/>
  <c r="A7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8" i="24"/>
  <c r="A9" i="24"/>
  <c r="A10" i="24"/>
  <c r="A11" i="24"/>
  <c r="A12" i="24"/>
  <c r="A13" i="24"/>
  <c r="A14" i="24"/>
  <c r="A15" i="24"/>
  <c r="A16" i="24"/>
  <c r="A17" i="24"/>
  <c r="A18" i="24"/>
  <c r="A19" i="24"/>
  <c r="A20" i="24"/>
  <c r="A21" i="24"/>
  <c r="A6" i="26"/>
  <c r="A7" i="26"/>
  <c r="A8" i="26"/>
  <c r="A9" i="26"/>
  <c r="A10" i="26"/>
  <c r="A11" i="26"/>
  <c r="A12" i="26"/>
  <c r="A13" i="26"/>
  <c r="A14" i="26"/>
  <c r="A15" i="26"/>
  <c r="A16" i="26"/>
  <c r="A17" i="26"/>
  <c r="A18" i="26"/>
  <c r="A19" i="26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5" i="29"/>
  <c r="A5" i="26"/>
  <c r="A7" i="24"/>
  <c r="A5" i="22"/>
  <c r="A5" i="21"/>
  <c r="A2" i="29"/>
  <c r="A2" i="26"/>
  <c r="A4" i="24"/>
  <c r="A2" i="22"/>
  <c r="A2" i="21"/>
  <c r="A2" i="20"/>
  <c r="G19" i="29" l="1"/>
  <c r="G19" i="28" s="1"/>
  <c r="G18" i="29"/>
  <c r="G18" i="28" s="1"/>
  <c r="G17" i="29"/>
  <c r="G17" i="28" s="1"/>
  <c r="G16" i="29"/>
  <c r="G16" i="28" s="1"/>
  <c r="G15" i="29"/>
  <c r="G15" i="28" s="1"/>
  <c r="G14" i="29"/>
  <c r="G14" i="28" s="1"/>
  <c r="G13" i="29"/>
  <c r="G13" i="28" s="1"/>
  <c r="G12" i="29"/>
  <c r="G12" i="28" s="1"/>
  <c r="G11" i="29"/>
  <c r="G11" i="28" s="1"/>
  <c r="G10" i="29"/>
  <c r="G10" i="28" s="1"/>
  <c r="G9" i="29"/>
  <c r="G9" i="28" s="1"/>
  <c r="G8" i="29"/>
  <c r="G8" i="28" s="1"/>
  <c r="G7" i="29"/>
  <c r="G7" i="28" s="1"/>
  <c r="G6" i="29"/>
  <c r="G6" i="28" s="1"/>
  <c r="G5" i="29"/>
  <c r="G5" i="28" s="1"/>
  <c r="G19" i="26"/>
  <c r="F19" i="28" s="1"/>
  <c r="G18" i="26"/>
  <c r="F18" i="28" s="1"/>
  <c r="G17" i="26"/>
  <c r="F17" i="28" s="1"/>
  <c r="G16" i="26"/>
  <c r="F16" i="28" s="1"/>
  <c r="G15" i="26"/>
  <c r="F15" i="28" s="1"/>
  <c r="G14" i="26"/>
  <c r="F14" i="28" s="1"/>
  <c r="G13" i="26"/>
  <c r="F13" i="28" s="1"/>
  <c r="G12" i="26"/>
  <c r="F12" i="28" s="1"/>
  <c r="G11" i="26"/>
  <c r="F11" i="28" s="1"/>
  <c r="G10" i="26"/>
  <c r="F10" i="28" s="1"/>
  <c r="G9" i="26"/>
  <c r="F9" i="28" s="1"/>
  <c r="G8" i="26"/>
  <c r="F8" i="28" s="1"/>
  <c r="G7" i="26"/>
  <c r="F7" i="28" s="1"/>
  <c r="G6" i="26"/>
  <c r="F6" i="28" s="1"/>
  <c r="G5" i="26"/>
  <c r="F5" i="28" s="1"/>
  <c r="G21" i="24"/>
  <c r="E19" i="28" s="1"/>
  <c r="G20" i="24"/>
  <c r="E18" i="28" s="1"/>
  <c r="G19" i="24"/>
  <c r="E17" i="28" s="1"/>
  <c r="G18" i="24"/>
  <c r="E16" i="28" s="1"/>
  <c r="G17" i="24"/>
  <c r="E15" i="28" s="1"/>
  <c r="G16" i="24"/>
  <c r="E14" i="28" s="1"/>
  <c r="G15" i="24"/>
  <c r="E13" i="28" s="1"/>
  <c r="G14" i="24"/>
  <c r="E12" i="28" s="1"/>
  <c r="G13" i="24"/>
  <c r="E11" i="28" s="1"/>
  <c r="G12" i="24"/>
  <c r="E10" i="28" s="1"/>
  <c r="G11" i="24"/>
  <c r="E9" i="28" s="1"/>
  <c r="G10" i="24"/>
  <c r="E8" i="28" s="1"/>
  <c r="G9" i="24"/>
  <c r="E7" i="28" s="1"/>
  <c r="G8" i="24"/>
  <c r="E6" i="28" s="1"/>
  <c r="G7" i="24"/>
  <c r="E5" i="28" s="1"/>
  <c r="G19" i="22"/>
  <c r="D19" i="28" s="1"/>
  <c r="G18" i="22"/>
  <c r="D18" i="28" s="1"/>
  <c r="G17" i="22"/>
  <c r="D17" i="28" s="1"/>
  <c r="G16" i="22"/>
  <c r="D16" i="28" s="1"/>
  <c r="G15" i="22"/>
  <c r="D15" i="28" s="1"/>
  <c r="G14" i="22"/>
  <c r="D14" i="28" s="1"/>
  <c r="G13" i="22"/>
  <c r="D13" i="28" s="1"/>
  <c r="G12" i="22"/>
  <c r="D12" i="28" s="1"/>
  <c r="G11" i="22"/>
  <c r="D11" i="28" s="1"/>
  <c r="G10" i="22"/>
  <c r="D10" i="28" s="1"/>
  <c r="G9" i="22"/>
  <c r="D9" i="28" s="1"/>
  <c r="G8" i="22"/>
  <c r="D8" i="28" s="1"/>
  <c r="G7" i="22"/>
  <c r="D7" i="28" s="1"/>
  <c r="G6" i="22"/>
  <c r="D6" i="28" s="1"/>
  <c r="G5" i="22"/>
  <c r="D5" i="28" s="1"/>
  <c r="G19" i="21"/>
  <c r="C19" i="28" s="1"/>
  <c r="G18" i="21"/>
  <c r="C18" i="28" s="1"/>
  <c r="G17" i="21"/>
  <c r="C17" i="28" s="1"/>
  <c r="G16" i="21"/>
  <c r="C16" i="28" s="1"/>
  <c r="G15" i="21"/>
  <c r="C15" i="28" s="1"/>
  <c r="G14" i="21"/>
  <c r="C14" i="28" s="1"/>
  <c r="G13" i="21"/>
  <c r="C13" i="28" s="1"/>
  <c r="G12" i="21"/>
  <c r="C12" i="28" s="1"/>
  <c r="G11" i="21"/>
  <c r="C11" i="28" s="1"/>
  <c r="G10" i="21"/>
  <c r="C10" i="28" s="1"/>
  <c r="G9" i="21"/>
  <c r="C9" i="28" s="1"/>
  <c r="G8" i="21"/>
  <c r="C8" i="28" s="1"/>
  <c r="G7" i="21"/>
  <c r="C7" i="28" s="1"/>
  <c r="G6" i="21"/>
  <c r="C6" i="28" s="1"/>
  <c r="G5" i="21"/>
  <c r="C5" i="28" s="1"/>
  <c r="G6" i="20"/>
  <c r="B6" i="28" s="1"/>
  <c r="G7" i="20"/>
  <c r="B7" i="28" s="1"/>
  <c r="G8" i="20"/>
  <c r="B8" i="28" s="1"/>
  <c r="G9" i="20"/>
  <c r="B9" i="28" s="1"/>
  <c r="G10" i="20"/>
  <c r="B10" i="28" s="1"/>
  <c r="G11" i="20"/>
  <c r="B11" i="28" s="1"/>
  <c r="G12" i="20"/>
  <c r="B12" i="28" s="1"/>
  <c r="G13" i="20"/>
  <c r="B13" i="28" s="1"/>
  <c r="G14" i="20"/>
  <c r="B14" i="28" s="1"/>
  <c r="G15" i="20"/>
  <c r="B15" i="28" s="1"/>
  <c r="G16" i="20"/>
  <c r="B16" i="28" s="1"/>
  <c r="G17" i="20"/>
  <c r="B17" i="28" s="1"/>
  <c r="G18" i="20"/>
  <c r="B18" i="28" s="1"/>
  <c r="G19" i="20"/>
  <c r="B19" i="28" s="1"/>
  <c r="G5" i="20"/>
  <c r="B5" i="28" s="1"/>
  <c r="A2" i="28"/>
  <c r="H5" i="28" l="1"/>
  <c r="H14" i="28"/>
  <c r="H13" i="28"/>
  <c r="H11" i="28"/>
  <c r="H7" i="28"/>
  <c r="H15" i="28"/>
  <c r="H12" i="28"/>
  <c r="I12" i="28" s="1"/>
  <c r="H8" i="28"/>
  <c r="I8" i="28" s="1"/>
  <c r="H19" i="28"/>
  <c r="H18" i="28"/>
  <c r="H16" i="28"/>
  <c r="H9" i="28"/>
  <c r="H17" i="28"/>
  <c r="H10" i="28"/>
  <c r="H6" i="28"/>
  <c r="I10" i="28" l="1"/>
  <c r="I15" i="28"/>
  <c r="I17" i="28"/>
  <c r="I11" i="28"/>
  <c r="I6" i="28"/>
  <c r="I7" i="28"/>
  <c r="I9" i="28"/>
  <c r="I16" i="28"/>
  <c r="I13" i="28"/>
  <c r="I18" i="28"/>
  <c r="I14" i="28"/>
  <c r="I19" i="28"/>
  <c r="I5" i="28"/>
  <c r="I23" i="28"/>
  <c r="I21" i="28"/>
  <c r="I20" i="28"/>
  <c r="I22" i="28"/>
</calcChain>
</file>

<file path=xl/sharedStrings.xml><?xml version="1.0" encoding="utf-8"?>
<sst xmlns="http://schemas.openxmlformats.org/spreadsheetml/2006/main" count="105" uniqueCount="62">
  <si>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</si>
  <si>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</si>
  <si>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</si>
  <si>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</si>
  <si>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</si>
  <si>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</si>
  <si>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</si>
  <si>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</si>
  <si>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</si>
  <si>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</si>
  <si>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Total</t>
  </si>
  <si>
    <t>Page Southerland Page</t>
  </si>
  <si>
    <t>RESPONDENT EVALUATION MATRIX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</si>
  <si>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</si>
  <si>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</si>
  <si>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</si>
  <si>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</si>
  <si>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</si>
  <si>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</si>
  <si>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</si>
  <si>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</si>
  <si>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</si>
  <si>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</si>
  <si>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</si>
  <si>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</si>
  <si>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</si>
  <si>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</si>
  <si>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*Total =</t>
  </si>
  <si>
    <t>*Note:  Total should be equal to 100 if received 5-point per criterion.</t>
  </si>
  <si>
    <t>RFQ730-17101 MEP Continuing Engineering Design Services</t>
  </si>
  <si>
    <t>Affiliated Engineers</t>
  </si>
  <si>
    <t>ARUP</t>
  </si>
  <si>
    <t>Bernhard TME Engineering</t>
  </si>
  <si>
    <t>Brinjac Engineering</t>
  </si>
  <si>
    <t>Campos Engineering**     HUB VENDOR</t>
  </si>
  <si>
    <t>DBR Engineering Consultants</t>
  </si>
  <si>
    <t>E&amp;C Engineers**     HUB VENDOR</t>
  </si>
  <si>
    <t>Infrastructure Associates**     HUB VENDOR</t>
  </si>
  <si>
    <t>Johnston, LLC</t>
  </si>
  <si>
    <t>KCI Technologies</t>
  </si>
  <si>
    <t>PBK</t>
  </si>
  <si>
    <t>Ramirez-Simon Engineering**    HUB VENDOR</t>
  </si>
  <si>
    <t>Rice and Garner Consulting</t>
  </si>
  <si>
    <t>Salas O’Brien</t>
  </si>
  <si>
    <t>Stanton Engineering</t>
  </si>
  <si>
    <t>Sys-Tek PA, Inc.</t>
  </si>
  <si>
    <t>VoltAir Consulting Engineers</t>
  </si>
  <si>
    <t>WSP USA Buildings</t>
  </si>
  <si>
    <t>1.Relevant Team and Individual Experience in Higher Education Mechanical Electrical and Plumbing Design and Utility Master Planning.</t>
  </si>
  <si>
    <t xml:space="preserve">2. Project Management Approach, including Sustainable Design
Strategies
 </t>
  </si>
  <si>
    <t>3. Permitting, if applicable, and Regulatory Knowledge</t>
  </si>
  <si>
    <t>4. Financial Stability</t>
  </si>
  <si>
    <t>5. Quality and Responsiveness of Qualifications Package</t>
  </si>
  <si>
    <t>Special Instructions for Evaluators:</t>
  </si>
  <si>
    <t>Evaluator 1</t>
  </si>
  <si>
    <t>Evaluator 2</t>
  </si>
  <si>
    <t>Evaluator 3</t>
  </si>
  <si>
    <t>Evaluator 4</t>
  </si>
  <si>
    <t>Evaluator 5</t>
  </si>
  <si>
    <t>Evaluator 6</t>
  </si>
  <si>
    <t>Prepared by: Senior Buyer 7/11/17</t>
  </si>
  <si>
    <t>Checked by:  Buyer 2 7/11/17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</si>
</sst>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6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rgb="FF00B0F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9" fillId="7" borderId="0" applyNumberFormat="0" applyBorder="0" applyAlignment="0" applyProtection="0"/>
    <xf numFmtId="0" fontId="10" fillId="24" borderId="7" applyNumberFormat="0" applyAlignment="0" applyProtection="0"/>
    <xf numFmtId="0" fontId="11" fillId="25" borderId="8" applyNumberFormat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11" borderId="7" applyNumberFormat="0" applyAlignment="0" applyProtection="0"/>
    <xf numFmtId="0" fontId="18" fillId="0" borderId="12" applyNumberFormat="0" applyFill="0" applyAlignment="0" applyProtection="0"/>
    <xf numFmtId="0" fontId="19" fillId="26" borderId="0" applyNumberFormat="0" applyBorder="0" applyAlignment="0" applyProtection="0"/>
    <xf numFmtId="0" fontId="6" fillId="27" borderId="13" applyNumberFormat="0" applyFont="0" applyAlignment="0" applyProtection="0"/>
    <xf numFmtId="0" fontId="20" fillId="24" borderId="14" applyNumberFormat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6" fillId="27" borderId="13" applyNumberFormat="0" applyFont="0" applyAlignment="0" applyProtection="0"/>
    <xf numFmtId="44" fontId="6" fillId="0" borderId="0" applyFont="0" applyFill="0" applyBorder="0" applyAlignment="0" applyProtection="0"/>
    <xf numFmtId="0" fontId="5" fillId="27" borderId="13" applyNumberFormat="0" applyFont="0" applyAlignment="0" applyProtection="0"/>
    <xf numFmtId="0" fontId="6" fillId="0" borderId="0"/>
    <xf numFmtId="0" fontId="5" fillId="27" borderId="13" applyNumberFormat="0" applyFont="0" applyAlignment="0" applyProtection="0"/>
    <xf numFmtId="0" fontId="5" fillId="27" borderId="13" applyNumberFormat="0" applyFont="0" applyAlignment="0" applyProtection="0"/>
  </cellStyleXfs>
  <cellXfs count="10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 applyAlignment="1">
      <alignment horizontal="center"/>
    </xf>
    <xf numFmtId="2" fontId="2" fillId="0" borderId="6" xfId="0" applyNumberFormat="1" applyFont="1" applyBorder="1"/>
    <xf numFmtId="0" fontId="3" fillId="5" borderId="20" xfId="0" applyFont="1" applyFill="1" applyBorder="1" applyAlignment="1">
      <alignment horizontal="center" vertical="center" textRotation="90"/>
    </xf>
    <xf numFmtId="0" fontId="3" fillId="0" borderId="20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2" fillId="0" borderId="0" xfId="0" applyFont="1"/>
    <xf numFmtId="0" fontId="2" fillId="0" borderId="16" xfId="0" applyFont="1" applyBorder="1"/>
    <xf numFmtId="0" fontId="2" fillId="0" borderId="0" xfId="0" applyFont="1" applyBorder="1"/>
    <xf numFmtId="0" fontId="24" fillId="0" borderId="0" xfId="0" applyFont="1"/>
    <xf numFmtId="0" fontId="3" fillId="0" borderId="19" xfId="0" applyFont="1" applyBorder="1" applyAlignment="1">
      <alignment horizontal="center" vertical="center" wrapText="1"/>
    </xf>
    <xf numFmtId="0" fontId="2" fillId="0" borderId="5" xfId="0" applyFont="1" applyBorder="1"/>
    <xf numFmtId="0" fontId="26" fillId="0" borderId="0" xfId="0" applyFont="1" applyFill="1"/>
    <xf numFmtId="0" fontId="25" fillId="0" borderId="0" xfId="0" applyFont="1"/>
    <xf numFmtId="0" fontId="28" fillId="0" borderId="0" xfId="0" applyFont="1"/>
    <xf numFmtId="0" fontId="29" fillId="0" borderId="18" xfId="0" applyFont="1" applyBorder="1" applyAlignment="1">
      <alignment horizontal="center" vertical="center" textRotation="90"/>
    </xf>
    <xf numFmtId="2" fontId="30" fillId="0" borderId="5" xfId="0" applyNumberFormat="1" applyFont="1" applyBorder="1"/>
    <xf numFmtId="0" fontId="27" fillId="0" borderId="0" xfId="0" applyFont="1" applyAlignment="1">
      <alignment horizontal="center"/>
    </xf>
    <xf numFmtId="0" fontId="27" fillId="28" borderId="0" xfId="0" applyFont="1" applyFill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29" borderId="0" xfId="0" applyFont="1" applyFill="1" applyAlignment="1">
      <alignment horizontal="center" vertical="center"/>
    </xf>
    <xf numFmtId="0" fontId="3" fillId="29" borderId="25" xfId="0" applyFont="1" applyFill="1" applyBorder="1" applyAlignment="1">
      <alignment horizontal="center"/>
    </xf>
    <xf numFmtId="2" fontId="2" fillId="0" borderId="21" xfId="0" applyNumberFormat="1" applyFont="1" applyFill="1" applyBorder="1"/>
    <xf numFmtId="2" fontId="2" fillId="0" borderId="23" xfId="0" applyNumberFormat="1" applyFont="1" applyFill="1" applyBorder="1"/>
    <xf numFmtId="0" fontId="2" fillId="0" borderId="26" xfId="0" applyFont="1" applyBorder="1"/>
    <xf numFmtId="0" fontId="3" fillId="0" borderId="0" xfId="0" applyFont="1" applyFill="1" applyBorder="1" applyAlignment="1">
      <alignment horizontal="center"/>
    </xf>
    <xf numFmtId="0" fontId="3" fillId="29" borderId="0" xfId="0" applyFont="1" applyFill="1" applyBorder="1" applyAlignment="1">
      <alignment horizontal="center"/>
    </xf>
    <xf numFmtId="0" fontId="0" fillId="0" borderId="0" xfId="0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0" fillId="0" borderId="0" xfId="0" applyFill="1"/>
    <xf numFmtId="0" fontId="2" fillId="0" borderId="3" xfId="0" applyFont="1" applyFill="1" applyBorder="1" applyAlignment="1">
      <alignment horizontal="center"/>
    </xf>
    <xf numFmtId="0" fontId="28" fillId="0" borderId="0" xfId="0" applyFont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8" fillId="0" borderId="0" xfId="0" applyFont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0" fontId="2" fillId="0" borderId="5" xfId="0" applyFont="1" applyFill="1" applyBorder="1"/>
    <xf numFmtId="2" fontId="2" fillId="0" borderId="6" xfId="0" applyNumberFormat="1" applyFont="1" applyFill="1" applyBorder="1"/>
    <xf numFmtId="2" fontId="2" fillId="0" borderId="22" xfId="0" applyNumberFormat="1" applyFont="1" applyFill="1" applyBorder="1"/>
    <xf numFmtId="2" fontId="2" fillId="0" borderId="24" xfId="0" applyNumberFormat="1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2" fillId="0" borderId="3" xfId="0" applyFont="1" applyFill="1" applyBorder="1" applyAlignment="1">
      <alignment horizontal="center"/>
    </xf>
    <xf numFmtId="0" fontId="2" fillId="30" borderId="3" xfId="0" applyFont="1" applyFill="1" applyBorder="1" applyAlignment="1">
      <alignment horizontal="center"/>
    </xf>
    <xf numFmtId="2" fontId="2" fillId="30" borderId="21" xfId="0" applyNumberFormat="1" applyFont="1" applyFill="1" applyBorder="1"/>
    <xf numFmtId="2" fontId="2" fillId="30" borderId="22" xfId="0" applyNumberFormat="1" applyFont="1" applyFill="1" applyBorder="1"/>
    <xf numFmtId="2" fontId="2" fillId="30" borderId="24" xfId="0" applyNumberFormat="1" applyFont="1" applyFill="1" applyBorder="1"/>
    <xf numFmtId="2" fontId="2" fillId="30" borderId="23" xfId="0" applyNumberFormat="1" applyFont="1" applyFill="1" applyBorder="1"/>
    <xf numFmtId="0" fontId="2" fillId="30" borderId="3" xfId="0" applyFont="1" applyFill="1" applyBorder="1"/>
    <xf numFmtId="0" fontId="3" fillId="30" borderId="25" xfId="0" applyFont="1" applyFill="1" applyBorder="1" applyAlignment="1">
      <alignment horizontal="center"/>
    </xf>
    <xf numFmtId="0" fontId="0" fillId="30" borderId="0" xfId="0" applyFill="1"/>
    <xf numFmtId="0" fontId="3" fillId="4" borderId="37" xfId="0" applyFont="1" applyFill="1" applyBorder="1" applyAlignment="1">
      <alignment horizontal="center"/>
    </xf>
    <xf numFmtId="0" fontId="3" fillId="4" borderId="38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33" fillId="0" borderId="0" xfId="0" applyFont="1"/>
    <xf numFmtId="0" fontId="34" fillId="0" borderId="0" xfId="0" applyFont="1" applyAlignment="1">
      <alignment vertical="center"/>
    </xf>
    <xf numFmtId="0" fontId="3" fillId="31" borderId="41" xfId="0" applyFont="1" applyFill="1" applyBorder="1" applyAlignment="1">
      <alignment horizontal="right"/>
    </xf>
    <xf numFmtId="0" fontId="3" fillId="31" borderId="42" xfId="0" applyFont="1" applyFill="1" applyBorder="1" applyAlignment="1">
      <alignment horizontal="center"/>
    </xf>
    <xf numFmtId="0" fontId="3" fillId="3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0" borderId="31" xfId="0" applyFont="1" applyBorder="1" applyAlignment="1">
      <alignment vertical="center" wrapText="1"/>
    </xf>
    <xf numFmtId="0" fontId="32" fillId="0" borderId="32" xfId="0" applyFont="1" applyBorder="1" applyAlignment="1">
      <alignment vertical="center" wrapText="1"/>
    </xf>
    <xf numFmtId="0" fontId="32" fillId="0" borderId="39" xfId="0" applyFont="1" applyBorder="1" applyAlignment="1">
      <alignment vertical="center" wrapText="1"/>
    </xf>
    <xf numFmtId="0" fontId="32" fillId="0" borderId="31" xfId="0" applyFont="1" applyBorder="1" applyAlignment="1">
      <alignment horizontal="left" vertical="center" wrapText="1"/>
    </xf>
    <xf numFmtId="0" fontId="32" fillId="0" borderId="32" xfId="0" applyFont="1" applyBorder="1" applyAlignment="1">
      <alignment horizontal="left" vertical="center" wrapText="1"/>
    </xf>
    <xf numFmtId="0" fontId="32" fillId="0" borderId="39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5" fillId="0" borderId="0" xfId="0" applyFont="1" applyAlignment="1">
      <alignment horizontal="left"/>
    </xf>
    <xf numFmtId="0" fontId="3" fillId="4" borderId="43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31" fillId="0" borderId="27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</cellXfs>
  <cellStyles count="4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7"/>
    <cellStyle name="Note 2 3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or%20Matrix%20RFQ730-17101%20MEP%20Continuing%20Engineering%20Design%20Servi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Summary"/>
    </sheetNames>
    <sheetDataSet>
      <sheetData sheetId="0">
        <row r="6">
          <cell r="A6" t="str">
            <v xml:space="preserve">RFQ730-17101 MEP Continuing Engineering Design Services </v>
          </cell>
        </row>
      </sheetData>
      <sheetData sheetId="1">
        <row r="4">
          <cell r="A4" t="str">
            <v>Affiliated Engineers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3"/>
  <sheetViews>
    <sheetView workbookViewId="0">
      <selection activeCell="A21" sqref="A21"/>
    </sheetView>
  </sheetViews>
  <sheetFormatPr defaultRowHeight="12.75" x14ac:dyDescent="0.2"/>
  <cols>
    <col min="1" max="1" width="97" customWidth="1"/>
    <col min="2" max="2" width="15" customWidth="1"/>
  </cols>
  <sheetData>
    <row r="2" spans="1:5" ht="15.75" x14ac:dyDescent="0.25">
      <c r="A2" s="6" t="s">
        <v>29</v>
      </c>
    </row>
    <row r="3" spans="1:5" ht="13.5" thickBot="1" x14ac:dyDescent="0.25"/>
    <row r="4" spans="1:5" ht="26.25" customHeight="1" thickTop="1" x14ac:dyDescent="0.2">
      <c r="A4" s="4" t="s">
        <v>2</v>
      </c>
    </row>
    <row r="5" spans="1:5" s="1" customFormat="1" ht="15" x14ac:dyDescent="0.2">
      <c r="A5" s="56" t="s">
        <v>30</v>
      </c>
      <c r="B5" s="24">
        <v>1</v>
      </c>
      <c r="C5" s="18"/>
      <c r="D5" s="5"/>
      <c r="E5" s="5"/>
    </row>
    <row r="6" spans="1:5" ht="15" x14ac:dyDescent="0.2">
      <c r="A6" s="56" t="s">
        <v>31</v>
      </c>
      <c r="B6" s="23">
        <v>2</v>
      </c>
    </row>
    <row r="7" spans="1:5" ht="15" x14ac:dyDescent="0.2">
      <c r="A7" s="56" t="s">
        <v>32</v>
      </c>
      <c r="B7" s="24">
        <v>3</v>
      </c>
    </row>
    <row r="8" spans="1:5" ht="15" x14ac:dyDescent="0.2">
      <c r="A8" s="56" t="s">
        <v>33</v>
      </c>
      <c r="B8" s="23">
        <v>4</v>
      </c>
    </row>
    <row r="9" spans="1:5" ht="15" x14ac:dyDescent="0.2">
      <c r="A9" s="56" t="s">
        <v>34</v>
      </c>
      <c r="B9" s="24">
        <v>5</v>
      </c>
    </row>
    <row r="10" spans="1:5" ht="15" x14ac:dyDescent="0.2">
      <c r="A10" s="56" t="s">
        <v>35</v>
      </c>
      <c r="B10" s="23">
        <v>6</v>
      </c>
    </row>
    <row r="11" spans="1:5" ht="15" x14ac:dyDescent="0.2">
      <c r="A11" s="56" t="s">
        <v>36</v>
      </c>
      <c r="B11" s="24">
        <v>7</v>
      </c>
    </row>
    <row r="12" spans="1:5" ht="15" x14ac:dyDescent="0.2">
      <c r="A12" s="56" t="s">
        <v>37</v>
      </c>
      <c r="B12" s="23">
        <v>8</v>
      </c>
    </row>
    <row r="13" spans="1:5" ht="15" x14ac:dyDescent="0.2">
      <c r="A13" s="56" t="s">
        <v>38</v>
      </c>
      <c r="B13" s="24">
        <v>9</v>
      </c>
    </row>
    <row r="14" spans="1:5" ht="15" x14ac:dyDescent="0.2">
      <c r="A14" s="56" t="s">
        <v>39</v>
      </c>
      <c r="B14" s="23">
        <v>10</v>
      </c>
    </row>
    <row r="15" spans="1:5" s="37" customFormat="1" ht="15" x14ac:dyDescent="0.2">
      <c r="A15" s="56" t="s">
        <v>11</v>
      </c>
      <c r="B15" s="24">
        <v>11</v>
      </c>
    </row>
    <row r="16" spans="1:5" s="37" customFormat="1" ht="15" x14ac:dyDescent="0.2">
      <c r="A16" s="56" t="s">
        <v>40</v>
      </c>
      <c r="B16" s="50">
        <v>12</v>
      </c>
    </row>
    <row r="17" spans="1:2" ht="15" x14ac:dyDescent="0.2">
      <c r="A17" s="56" t="s">
        <v>41</v>
      </c>
      <c r="B17" s="24">
        <v>13</v>
      </c>
    </row>
    <row r="18" spans="1:2" ht="15" x14ac:dyDescent="0.2">
      <c r="A18" s="56" t="s">
        <v>42</v>
      </c>
      <c r="B18" s="23">
        <v>14</v>
      </c>
    </row>
    <row r="19" spans="1:2" ht="15" x14ac:dyDescent="0.2">
      <c r="A19" s="56" t="s">
        <v>43</v>
      </c>
      <c r="B19" s="24">
        <v>15</v>
      </c>
    </row>
    <row r="20" spans="1:2" ht="15" x14ac:dyDescent="0.2">
      <c r="A20" s="56" t="s">
        <v>44</v>
      </c>
      <c r="B20" s="50">
        <v>16</v>
      </c>
    </row>
    <row r="21" spans="1:2" ht="15" x14ac:dyDescent="0.2">
      <c r="A21" s="56" t="s">
        <v>45</v>
      </c>
      <c r="B21" s="24">
        <v>17</v>
      </c>
    </row>
    <row r="22" spans="1:2" ht="15" x14ac:dyDescent="0.2">
      <c r="A22" s="56" t="s">
        <v>46</v>
      </c>
      <c r="B22" s="50">
        <v>18</v>
      </c>
    </row>
    <row r="23" spans="1:2" ht="15" x14ac:dyDescent="0.2">
      <c r="A23" s="59" t="s">
        <v>47</v>
      </c>
      <c r="B23" s="24">
        <v>19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B32" sqref="B32"/>
    </sheetView>
  </sheetViews>
  <sheetFormatPr defaultRowHeight="12.75" x14ac:dyDescent="0.2"/>
  <cols>
    <col min="1" max="1" width="53.7109375" customWidth="1"/>
    <col min="2" max="2" width="8" style="20" customWidth="1"/>
    <col min="3" max="3" width="9.140625" customWidth="1"/>
    <col min="4" max="4" width="8.7109375" customWidth="1"/>
    <col min="5" max="5" width="8.28515625" style="11" customWidth="1"/>
    <col min="6" max="6" width="7.28515625" style="33" customWidth="1"/>
    <col min="7" max="7" width="12.42578125" customWidth="1"/>
  </cols>
  <sheetData>
    <row r="1" spans="1:8" ht="15.75" x14ac:dyDescent="0.25">
      <c r="A1" s="40" t="s">
        <v>0</v>
      </c>
      <c r="B1" s="40"/>
      <c r="C1" s="40"/>
      <c r="D1" s="40"/>
      <c r="E1" s="40"/>
      <c r="F1" s="40"/>
      <c r="G1" s="40"/>
      <c r="H1" s="33"/>
    </row>
    <row r="2" spans="1:8" ht="12.75" customHeight="1" x14ac:dyDescent="0.2">
      <c r="A2" s="41" t="str">
        <f>Responses!A2</f>
        <v>RFQ730-17101 MEP Continuing Engineering Design Services</v>
      </c>
      <c r="B2" s="41"/>
      <c r="C2" s="41"/>
      <c r="D2" s="41"/>
      <c r="E2" s="41"/>
      <c r="F2" s="41"/>
      <c r="G2" s="41"/>
      <c r="H2" s="33"/>
    </row>
    <row r="3" spans="1:8" ht="15.75" thickBot="1" x14ac:dyDescent="0.25">
      <c r="A3" s="33"/>
      <c r="B3" s="39"/>
      <c r="C3" s="33"/>
      <c r="D3" s="33"/>
      <c r="E3" s="33"/>
      <c r="G3" s="13"/>
      <c r="H3" s="33"/>
    </row>
    <row r="4" spans="1:8" ht="75" thickTop="1" thickBot="1" x14ac:dyDescent="0.25">
      <c r="A4" s="34" t="s">
        <v>4</v>
      </c>
      <c r="B4" s="21" t="s">
        <v>5</v>
      </c>
      <c r="C4" s="35" t="s">
        <v>6</v>
      </c>
      <c r="D4" s="35" t="s">
        <v>7</v>
      </c>
      <c r="E4" s="35" t="s">
        <v>8</v>
      </c>
      <c r="F4" s="35" t="s">
        <v>9</v>
      </c>
      <c r="G4" s="16" t="s">
        <v>10</v>
      </c>
      <c r="H4" s="36"/>
    </row>
    <row r="5" spans="1:8" ht="16.5" thickTop="1" x14ac:dyDescent="0.2">
      <c r="A5" s="38" t="str">
        <f>Responses!A5</f>
        <v>Affiliated Engineers</v>
      </c>
      <c r="B5" s="51">
        <v>27</v>
      </c>
      <c r="C5" s="51">
        <v>24.5</v>
      </c>
      <c r="D5" s="51">
        <v>3</v>
      </c>
      <c r="E5" s="51">
        <v>4</v>
      </c>
      <c r="F5" s="51">
        <v>4</v>
      </c>
      <c r="G5" s="7">
        <f t="shared" ref="G5:G23" si="0">SUM(B5:F5)</f>
        <v>62.5</v>
      </c>
      <c r="H5" s="26">
        <v>1</v>
      </c>
    </row>
    <row r="6" spans="1:8" ht="15.75" x14ac:dyDescent="0.25">
      <c r="A6" s="46" t="str">
        <f>Responses!A6</f>
        <v>ARUP</v>
      </c>
      <c r="B6" s="51">
        <v>25.2</v>
      </c>
      <c r="C6" s="51">
        <v>21</v>
      </c>
      <c r="D6" s="51">
        <v>6</v>
      </c>
      <c r="E6" s="51">
        <v>3</v>
      </c>
      <c r="F6" s="51">
        <v>3</v>
      </c>
      <c r="G6" s="7">
        <f t="shared" si="0"/>
        <v>58.2</v>
      </c>
      <c r="H6" s="25">
        <v>2</v>
      </c>
    </row>
    <row r="7" spans="1:8" ht="15.75" x14ac:dyDescent="0.25">
      <c r="A7" s="46" t="str">
        <f>Responses!A7</f>
        <v>Bernhard TME Engineering</v>
      </c>
      <c r="B7" s="51">
        <v>27</v>
      </c>
      <c r="C7" s="51">
        <v>21</v>
      </c>
      <c r="D7" s="51">
        <v>6</v>
      </c>
      <c r="E7" s="51">
        <v>3</v>
      </c>
      <c r="F7" s="51">
        <v>3</v>
      </c>
      <c r="G7" s="7">
        <f t="shared" si="0"/>
        <v>60</v>
      </c>
      <c r="H7" s="27">
        <v>3</v>
      </c>
    </row>
    <row r="8" spans="1:8" ht="15.75" x14ac:dyDescent="0.25">
      <c r="A8" s="46" t="str">
        <f>Responses!A8</f>
        <v>Brinjac Engineering</v>
      </c>
      <c r="B8" s="51">
        <v>27</v>
      </c>
      <c r="C8" s="51">
        <v>21</v>
      </c>
      <c r="D8" s="51">
        <v>6</v>
      </c>
      <c r="E8" s="51">
        <v>3.1</v>
      </c>
      <c r="F8" s="51">
        <v>3</v>
      </c>
      <c r="G8" s="7">
        <f t="shared" si="0"/>
        <v>60.1</v>
      </c>
      <c r="H8" s="25">
        <v>4</v>
      </c>
    </row>
    <row r="9" spans="1:8" s="37" customFormat="1" ht="15.75" x14ac:dyDescent="0.25">
      <c r="A9" s="46" t="str">
        <f>Responses!A9</f>
        <v>Campos Engineering**     HUB VENDOR</v>
      </c>
      <c r="B9" s="51">
        <v>31.5</v>
      </c>
      <c r="C9" s="51">
        <v>24.5</v>
      </c>
      <c r="D9" s="51">
        <v>5</v>
      </c>
      <c r="E9" s="51">
        <v>3</v>
      </c>
      <c r="F9" s="51">
        <v>3.5</v>
      </c>
      <c r="G9" s="52">
        <f t="shared" si="0"/>
        <v>67.5</v>
      </c>
      <c r="H9" s="27">
        <v>6</v>
      </c>
    </row>
    <row r="10" spans="1:8" s="37" customFormat="1" ht="15.75" x14ac:dyDescent="0.25">
      <c r="A10" s="46" t="str">
        <f>Responses!A10</f>
        <v>DBR Engineering Consultants</v>
      </c>
      <c r="B10" s="51">
        <v>27</v>
      </c>
      <c r="C10" s="51">
        <v>21</v>
      </c>
      <c r="D10" s="51">
        <v>4</v>
      </c>
      <c r="E10" s="51">
        <v>3</v>
      </c>
      <c r="F10" s="51">
        <v>3</v>
      </c>
      <c r="G10" s="52">
        <f t="shared" si="0"/>
        <v>58</v>
      </c>
      <c r="H10" s="25">
        <v>5</v>
      </c>
    </row>
    <row r="11" spans="1:8" ht="15.75" x14ac:dyDescent="0.25">
      <c r="A11" s="46" t="str">
        <f>Responses!A11</f>
        <v>E&amp;C Engineers**     HUB VENDOR</v>
      </c>
      <c r="B11" s="51">
        <v>28.8</v>
      </c>
      <c r="C11" s="51">
        <v>17.5</v>
      </c>
      <c r="D11" s="51">
        <v>4</v>
      </c>
      <c r="E11" s="51">
        <v>3</v>
      </c>
      <c r="F11" s="51">
        <v>3.5</v>
      </c>
      <c r="G11" s="7">
        <f t="shared" si="0"/>
        <v>56.8</v>
      </c>
      <c r="H11" s="27">
        <v>7</v>
      </c>
    </row>
    <row r="12" spans="1:8" ht="15.75" x14ac:dyDescent="0.25">
      <c r="A12" s="46" t="str">
        <f>Responses!A12</f>
        <v>Infrastructure Associates**     HUB VENDOR</v>
      </c>
      <c r="B12" s="51">
        <v>27</v>
      </c>
      <c r="C12" s="51">
        <v>17.5</v>
      </c>
      <c r="D12" s="51">
        <v>5</v>
      </c>
      <c r="E12" s="51">
        <v>3</v>
      </c>
      <c r="F12" s="51">
        <v>3</v>
      </c>
      <c r="G12" s="7">
        <f t="shared" si="0"/>
        <v>55.5</v>
      </c>
      <c r="H12" s="25">
        <v>8</v>
      </c>
    </row>
    <row r="13" spans="1:8" ht="15.75" x14ac:dyDescent="0.25">
      <c r="A13" s="46" t="str">
        <f>Responses!A13</f>
        <v>Johnston, LLC</v>
      </c>
      <c r="B13" s="51">
        <v>22.5</v>
      </c>
      <c r="C13" s="51">
        <v>24.5</v>
      </c>
      <c r="D13" s="51">
        <v>5</v>
      </c>
      <c r="E13" s="51">
        <v>3</v>
      </c>
      <c r="F13" s="51">
        <v>3</v>
      </c>
      <c r="G13" s="7">
        <f t="shared" si="0"/>
        <v>58</v>
      </c>
      <c r="H13" s="27">
        <v>9</v>
      </c>
    </row>
    <row r="14" spans="1:8" ht="15.75" x14ac:dyDescent="0.25">
      <c r="A14" s="46" t="str">
        <f>Responses!A14</f>
        <v>KCI Technologies</v>
      </c>
      <c r="B14" s="51">
        <v>31.5</v>
      </c>
      <c r="C14" s="51">
        <v>21</v>
      </c>
      <c r="D14" s="51">
        <v>5</v>
      </c>
      <c r="E14" s="51">
        <v>3</v>
      </c>
      <c r="F14" s="51">
        <v>3</v>
      </c>
      <c r="G14" s="7">
        <f t="shared" si="0"/>
        <v>63.5</v>
      </c>
      <c r="H14" s="25">
        <v>10</v>
      </c>
    </row>
    <row r="15" spans="1:8" ht="15.75" x14ac:dyDescent="0.25">
      <c r="A15" s="46" t="str">
        <f>Responses!A15</f>
        <v>Page Southerland Page</v>
      </c>
      <c r="B15" s="51">
        <v>28.8</v>
      </c>
      <c r="C15" s="51">
        <v>22.4</v>
      </c>
      <c r="D15" s="51">
        <v>6.4</v>
      </c>
      <c r="E15" s="51">
        <v>3.5</v>
      </c>
      <c r="F15" s="51">
        <v>3</v>
      </c>
      <c r="G15" s="7">
        <f t="shared" si="0"/>
        <v>64.099999999999994</v>
      </c>
      <c r="H15" s="27">
        <v>11</v>
      </c>
    </row>
    <row r="16" spans="1:8" ht="15.75" x14ac:dyDescent="0.25">
      <c r="A16" s="46" t="str">
        <f>Responses!A16</f>
        <v>PBK</v>
      </c>
      <c r="B16" s="51">
        <v>31.5</v>
      </c>
      <c r="C16" s="51">
        <v>17.5</v>
      </c>
      <c r="D16" s="51">
        <v>5</v>
      </c>
      <c r="E16" s="51">
        <v>3</v>
      </c>
      <c r="F16" s="51">
        <v>3</v>
      </c>
      <c r="G16" s="7">
        <f t="shared" si="0"/>
        <v>60</v>
      </c>
      <c r="H16" s="25">
        <v>12</v>
      </c>
    </row>
    <row r="17" spans="1:8" ht="15.75" x14ac:dyDescent="0.25">
      <c r="A17" s="46" t="str">
        <f>Responses!A17</f>
        <v>Ramirez-Simon Engineering**    HUB VENDOR</v>
      </c>
      <c r="B17" s="51">
        <v>27</v>
      </c>
      <c r="C17" s="51">
        <v>14</v>
      </c>
      <c r="D17" s="51">
        <v>4</v>
      </c>
      <c r="E17" s="51">
        <v>3</v>
      </c>
      <c r="F17" s="51">
        <v>3</v>
      </c>
      <c r="G17" s="7">
        <f t="shared" si="0"/>
        <v>51</v>
      </c>
      <c r="H17" s="27">
        <v>13</v>
      </c>
    </row>
    <row r="18" spans="1:8" ht="15.75" x14ac:dyDescent="0.25">
      <c r="A18" s="46" t="str">
        <f>Responses!A18</f>
        <v>Rice and Garner Consulting</v>
      </c>
      <c r="B18" s="51">
        <v>27.9</v>
      </c>
      <c r="C18" s="51">
        <v>23.1</v>
      </c>
      <c r="D18" s="51">
        <v>6.4</v>
      </c>
      <c r="E18" s="51">
        <v>3.4</v>
      </c>
      <c r="F18" s="51">
        <v>3</v>
      </c>
      <c r="G18" s="7">
        <f t="shared" si="0"/>
        <v>63.8</v>
      </c>
      <c r="H18" s="25">
        <v>14</v>
      </c>
    </row>
    <row r="19" spans="1:8" ht="15.75" x14ac:dyDescent="0.25">
      <c r="A19" s="46" t="str">
        <f>Responses!A19</f>
        <v>Salas O’Brien</v>
      </c>
      <c r="B19" s="51">
        <v>27</v>
      </c>
      <c r="C19" s="51">
        <v>19.600000000000001</v>
      </c>
      <c r="D19" s="51">
        <v>6</v>
      </c>
      <c r="E19" s="51">
        <v>3</v>
      </c>
      <c r="F19" s="51">
        <v>3</v>
      </c>
      <c r="G19" s="7">
        <f t="shared" si="0"/>
        <v>58.6</v>
      </c>
      <c r="H19" s="27">
        <v>15</v>
      </c>
    </row>
    <row r="20" spans="1:8" ht="15.75" x14ac:dyDescent="0.25">
      <c r="A20" s="56" t="str">
        <f>Responses!A20</f>
        <v>Stanton Engineering</v>
      </c>
      <c r="B20" s="51">
        <v>26.1</v>
      </c>
      <c r="C20" s="51">
        <v>18.899999999999999</v>
      </c>
      <c r="D20" s="51">
        <v>5.6</v>
      </c>
      <c r="E20" s="51">
        <v>3</v>
      </c>
      <c r="F20" s="51">
        <v>3</v>
      </c>
      <c r="G20" s="7">
        <f t="shared" si="0"/>
        <v>56.6</v>
      </c>
      <c r="H20" s="25">
        <v>16</v>
      </c>
    </row>
    <row r="21" spans="1:8" ht="15.75" x14ac:dyDescent="0.25">
      <c r="A21" s="56" t="str">
        <f>Responses!A21</f>
        <v>Sys-Tek PA, Inc.</v>
      </c>
      <c r="B21" s="51">
        <v>22.5</v>
      </c>
      <c r="C21" s="51">
        <v>20.3</v>
      </c>
      <c r="D21" s="51">
        <v>5.4</v>
      </c>
      <c r="E21" s="51">
        <v>2.9</v>
      </c>
      <c r="F21" s="51">
        <v>2.5</v>
      </c>
      <c r="G21" s="7">
        <f t="shared" si="0"/>
        <v>53.599999999999994</v>
      </c>
      <c r="H21" s="27">
        <v>17</v>
      </c>
    </row>
    <row r="22" spans="1:8" ht="15.75" x14ac:dyDescent="0.25">
      <c r="A22" s="56" t="str">
        <f>Responses!A22</f>
        <v>VoltAir Consulting Engineers</v>
      </c>
      <c r="B22" s="51">
        <v>25.2</v>
      </c>
      <c r="C22" s="51">
        <v>19.600000000000001</v>
      </c>
      <c r="D22" s="51">
        <v>6.2</v>
      </c>
      <c r="E22" s="51">
        <v>3</v>
      </c>
      <c r="F22" s="51">
        <v>3</v>
      </c>
      <c r="G22" s="7">
        <f t="shared" si="0"/>
        <v>57</v>
      </c>
      <c r="H22" s="25">
        <v>18</v>
      </c>
    </row>
    <row r="23" spans="1:8" ht="15.75" x14ac:dyDescent="0.25">
      <c r="A23" s="59" t="str">
        <f>Responses!A23</f>
        <v>WSP USA Buildings</v>
      </c>
      <c r="B23" s="51">
        <v>28.8</v>
      </c>
      <c r="C23" s="51">
        <v>20.3</v>
      </c>
      <c r="D23" s="51">
        <v>6</v>
      </c>
      <c r="E23" s="51">
        <v>3.4</v>
      </c>
      <c r="F23" s="51">
        <v>3</v>
      </c>
      <c r="G23" s="7">
        <f t="shared" si="0"/>
        <v>61.5</v>
      </c>
      <c r="H23" s="27">
        <v>19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4" workbookViewId="0">
      <selection activeCell="E27" sqref="E27"/>
    </sheetView>
  </sheetViews>
  <sheetFormatPr defaultRowHeight="12.75" x14ac:dyDescent="0.2"/>
  <cols>
    <col min="1" max="1" width="62" customWidth="1"/>
    <col min="2" max="2" width="8.28515625" style="19" customWidth="1"/>
    <col min="3" max="3" width="9.42578125" customWidth="1"/>
    <col min="4" max="4" width="8.140625" customWidth="1"/>
    <col min="5" max="5" width="6.7109375" bestFit="1" customWidth="1"/>
  </cols>
  <sheetData>
    <row r="1" spans="1:8" ht="15.75" x14ac:dyDescent="0.25">
      <c r="A1" s="48" t="s">
        <v>0</v>
      </c>
      <c r="B1" s="48"/>
      <c r="C1" s="48"/>
      <c r="D1" s="48"/>
      <c r="E1" s="48"/>
      <c r="F1" s="48"/>
      <c r="G1" s="48"/>
      <c r="H1" s="42"/>
    </row>
    <row r="2" spans="1:8" ht="12.75" customHeight="1" x14ac:dyDescent="0.2">
      <c r="A2" s="49" t="str">
        <f>Responses!A2</f>
        <v>RFQ730-17101 MEP Continuing Engineering Design Services</v>
      </c>
      <c r="B2" s="49"/>
      <c r="C2" s="49"/>
      <c r="D2" s="49"/>
      <c r="E2" s="49"/>
      <c r="F2" s="49"/>
      <c r="G2" s="49"/>
      <c r="H2" s="42"/>
    </row>
    <row r="3" spans="1:8" ht="15.75" thickBot="1" x14ac:dyDescent="0.25">
      <c r="A3" s="42"/>
      <c r="B3" s="47"/>
      <c r="C3" s="42"/>
      <c r="D3" s="42"/>
      <c r="E3" s="42"/>
      <c r="F3" s="42"/>
      <c r="G3" s="13"/>
      <c r="H3" s="42"/>
    </row>
    <row r="4" spans="1:8" ht="104.25" customHeight="1" thickTop="1" thickBot="1" x14ac:dyDescent="0.25">
      <c r="A4" s="43" t="s">
        <v>4</v>
      </c>
      <c r="B4" s="21" t="s">
        <v>5</v>
      </c>
      <c r="C4" s="44" t="s">
        <v>6</v>
      </c>
      <c r="D4" s="44" t="s">
        <v>7</v>
      </c>
      <c r="E4" s="44" t="s">
        <v>8</v>
      </c>
      <c r="F4" s="44" t="s">
        <v>9</v>
      </c>
      <c r="G4" s="16" t="s">
        <v>10</v>
      </c>
      <c r="H4" s="45"/>
    </row>
    <row r="5" spans="1:8" ht="16.5" thickTop="1" x14ac:dyDescent="0.2">
      <c r="A5" s="46" t="str">
        <f>Responses!A5</f>
        <v>Affiliated Engineers</v>
      </c>
      <c r="B5" s="22">
        <v>43.2</v>
      </c>
      <c r="C5" s="17">
        <v>31.5</v>
      </c>
      <c r="D5" s="17">
        <v>6</v>
      </c>
      <c r="E5" s="17">
        <v>3</v>
      </c>
      <c r="F5" s="30">
        <v>5</v>
      </c>
      <c r="G5" s="7">
        <f t="shared" ref="G5:G23" si="0">SUM(B5:F5)</f>
        <v>88.7</v>
      </c>
      <c r="H5" s="26">
        <v>1</v>
      </c>
    </row>
    <row r="6" spans="1:8" ht="15.75" x14ac:dyDescent="0.25">
      <c r="A6" s="46" t="str">
        <f>Responses!A6</f>
        <v>ARUP</v>
      </c>
      <c r="B6" s="22">
        <v>40.5</v>
      </c>
      <c r="C6" s="17">
        <v>21</v>
      </c>
      <c r="D6" s="17">
        <v>6</v>
      </c>
      <c r="E6" s="17">
        <v>3</v>
      </c>
      <c r="F6" s="30">
        <v>4</v>
      </c>
      <c r="G6" s="7">
        <f t="shared" si="0"/>
        <v>74.5</v>
      </c>
      <c r="H6" s="25">
        <v>2</v>
      </c>
    </row>
    <row r="7" spans="1:8" ht="15.75" x14ac:dyDescent="0.25">
      <c r="A7" s="46" t="str">
        <f>Responses!A7</f>
        <v>Bernhard TME Engineering</v>
      </c>
      <c r="B7" s="22">
        <v>38.700000000000003</v>
      </c>
      <c r="C7" s="17">
        <v>31.5</v>
      </c>
      <c r="D7" s="17">
        <v>6</v>
      </c>
      <c r="E7" s="17">
        <v>2.9</v>
      </c>
      <c r="F7" s="30">
        <v>5</v>
      </c>
      <c r="G7" s="7">
        <f t="shared" si="0"/>
        <v>84.100000000000009</v>
      </c>
      <c r="H7" s="27">
        <v>3</v>
      </c>
    </row>
    <row r="8" spans="1:8" ht="15.75" x14ac:dyDescent="0.25">
      <c r="A8" s="46" t="str">
        <f>Responses!A8</f>
        <v>Brinjac Engineering</v>
      </c>
      <c r="B8" s="22">
        <v>37.799999999999997</v>
      </c>
      <c r="C8" s="17">
        <v>21</v>
      </c>
      <c r="D8" s="17">
        <v>6</v>
      </c>
      <c r="E8" s="17">
        <v>3</v>
      </c>
      <c r="F8" s="30">
        <v>4.5</v>
      </c>
      <c r="G8" s="7">
        <f t="shared" si="0"/>
        <v>72.3</v>
      </c>
      <c r="H8" s="25">
        <v>4</v>
      </c>
    </row>
    <row r="9" spans="1:8" ht="15.75" x14ac:dyDescent="0.25">
      <c r="A9" s="46" t="str">
        <f>Responses!A9</f>
        <v>Campos Engineering**     HUB VENDOR</v>
      </c>
      <c r="B9" s="22">
        <v>36</v>
      </c>
      <c r="C9" s="17">
        <v>21</v>
      </c>
      <c r="D9" s="17">
        <v>6</v>
      </c>
      <c r="E9" s="17">
        <v>3</v>
      </c>
      <c r="F9" s="30">
        <v>3.5</v>
      </c>
      <c r="G9" s="7">
        <f t="shared" si="0"/>
        <v>69.5</v>
      </c>
      <c r="H9" s="27">
        <v>6</v>
      </c>
    </row>
    <row r="10" spans="1:8" ht="15.75" x14ac:dyDescent="0.25">
      <c r="A10" s="46" t="str">
        <f>Responses!A10</f>
        <v>DBR Engineering Consultants</v>
      </c>
      <c r="B10" s="22">
        <v>43.2</v>
      </c>
      <c r="C10" s="17">
        <v>24.5</v>
      </c>
      <c r="D10" s="17">
        <v>6</v>
      </c>
      <c r="E10" s="17">
        <v>3</v>
      </c>
      <c r="F10" s="30">
        <v>4.8</v>
      </c>
      <c r="G10" s="7">
        <f t="shared" si="0"/>
        <v>81.5</v>
      </c>
      <c r="H10" s="25">
        <v>5</v>
      </c>
    </row>
    <row r="11" spans="1:8" ht="15.75" x14ac:dyDescent="0.25">
      <c r="A11" s="46" t="str">
        <f>Responses!A11</f>
        <v>E&amp;C Engineers**     HUB VENDOR</v>
      </c>
      <c r="B11" s="22">
        <v>40.5</v>
      </c>
      <c r="C11" s="17">
        <v>24.5</v>
      </c>
      <c r="D11" s="17">
        <v>6</v>
      </c>
      <c r="E11" s="17">
        <v>3</v>
      </c>
      <c r="F11" s="30">
        <v>3.5</v>
      </c>
      <c r="G11" s="7">
        <f t="shared" si="0"/>
        <v>77.5</v>
      </c>
      <c r="H11" s="27">
        <v>7</v>
      </c>
    </row>
    <row r="12" spans="1:8" ht="15.75" x14ac:dyDescent="0.25">
      <c r="A12" s="46" t="str">
        <f>Responses!A12</f>
        <v>Infrastructure Associates**     HUB VENDOR</v>
      </c>
      <c r="B12" s="22">
        <v>40.5</v>
      </c>
      <c r="C12" s="17">
        <v>28</v>
      </c>
      <c r="D12" s="17">
        <v>6</v>
      </c>
      <c r="E12" s="17">
        <v>3</v>
      </c>
      <c r="F12" s="30">
        <v>4</v>
      </c>
      <c r="G12" s="7">
        <f t="shared" si="0"/>
        <v>81.5</v>
      </c>
      <c r="H12" s="25">
        <v>8</v>
      </c>
    </row>
    <row r="13" spans="1:8" ht="15.75" x14ac:dyDescent="0.25">
      <c r="A13" s="46" t="str">
        <f>Responses!A13</f>
        <v>Johnston, LLC</v>
      </c>
      <c r="B13" s="22">
        <v>44.1</v>
      </c>
      <c r="C13" s="17">
        <v>32.200000000000003</v>
      </c>
      <c r="D13" s="17">
        <v>6</v>
      </c>
      <c r="E13" s="17">
        <v>3</v>
      </c>
      <c r="F13" s="30">
        <v>5</v>
      </c>
      <c r="G13" s="7">
        <f t="shared" si="0"/>
        <v>90.300000000000011</v>
      </c>
      <c r="H13" s="27">
        <v>9</v>
      </c>
    </row>
    <row r="14" spans="1:8" ht="15.75" x14ac:dyDescent="0.25">
      <c r="A14" s="46" t="str">
        <f>Responses!A14</f>
        <v>KCI Technologies</v>
      </c>
      <c r="B14" s="22">
        <v>44.1</v>
      </c>
      <c r="C14" s="17">
        <v>32.200000000000003</v>
      </c>
      <c r="D14" s="17">
        <v>6</v>
      </c>
      <c r="E14" s="17">
        <v>3</v>
      </c>
      <c r="F14" s="30">
        <v>5</v>
      </c>
      <c r="G14" s="7">
        <f t="shared" si="0"/>
        <v>90.300000000000011</v>
      </c>
      <c r="H14" s="25">
        <v>10</v>
      </c>
    </row>
    <row r="15" spans="1:8" ht="15.75" x14ac:dyDescent="0.25">
      <c r="A15" s="46" t="str">
        <f>Responses!A15</f>
        <v>Page Southerland Page</v>
      </c>
      <c r="B15" s="22">
        <v>43.2</v>
      </c>
      <c r="C15" s="17">
        <v>34.299999999999997</v>
      </c>
      <c r="D15" s="17">
        <v>6</v>
      </c>
      <c r="E15" s="17">
        <v>3</v>
      </c>
      <c r="F15" s="30">
        <v>5</v>
      </c>
      <c r="G15" s="7">
        <f t="shared" si="0"/>
        <v>91.5</v>
      </c>
      <c r="H15" s="27">
        <v>11</v>
      </c>
    </row>
    <row r="16" spans="1:8" ht="15.75" x14ac:dyDescent="0.25">
      <c r="A16" s="46" t="str">
        <f>Responses!A16</f>
        <v>PBK</v>
      </c>
      <c r="B16" s="22">
        <v>43.2</v>
      </c>
      <c r="C16" s="17">
        <v>33.6</v>
      </c>
      <c r="D16" s="17">
        <v>6</v>
      </c>
      <c r="E16" s="17">
        <v>3</v>
      </c>
      <c r="F16" s="30">
        <v>5</v>
      </c>
      <c r="G16" s="7">
        <f t="shared" si="0"/>
        <v>90.800000000000011</v>
      </c>
      <c r="H16" s="25">
        <v>12</v>
      </c>
    </row>
    <row r="17" spans="1:8" ht="15.75" x14ac:dyDescent="0.25">
      <c r="A17" s="46" t="str">
        <f>Responses!A17</f>
        <v>Ramirez-Simon Engineering**    HUB VENDOR</v>
      </c>
      <c r="B17" s="22">
        <v>36</v>
      </c>
      <c r="C17" s="17">
        <v>21</v>
      </c>
      <c r="D17" s="17">
        <v>6</v>
      </c>
      <c r="E17" s="17">
        <v>3</v>
      </c>
      <c r="F17" s="30">
        <v>3.5</v>
      </c>
      <c r="G17" s="7">
        <f t="shared" si="0"/>
        <v>69.5</v>
      </c>
      <c r="H17" s="27">
        <v>13</v>
      </c>
    </row>
    <row r="18" spans="1:8" ht="15.75" x14ac:dyDescent="0.25">
      <c r="A18" s="46" t="str">
        <f>Responses!A18</f>
        <v>Rice and Garner Consulting</v>
      </c>
      <c r="B18" s="22">
        <v>43.2</v>
      </c>
      <c r="C18" s="17">
        <v>33.6</v>
      </c>
      <c r="D18" s="17">
        <v>6</v>
      </c>
      <c r="E18" s="17">
        <v>3</v>
      </c>
      <c r="F18" s="30">
        <v>5</v>
      </c>
      <c r="G18" s="7">
        <f t="shared" si="0"/>
        <v>90.800000000000011</v>
      </c>
      <c r="H18" s="25">
        <v>14</v>
      </c>
    </row>
    <row r="19" spans="1:8" ht="15.75" x14ac:dyDescent="0.25">
      <c r="A19" s="46" t="str">
        <f>Responses!A19</f>
        <v>Salas O’Brien</v>
      </c>
      <c r="B19" s="22">
        <v>41.4</v>
      </c>
      <c r="C19" s="17">
        <v>32.200000000000003</v>
      </c>
      <c r="D19" s="17">
        <v>6</v>
      </c>
      <c r="E19" s="17">
        <v>3</v>
      </c>
      <c r="F19" s="30">
        <v>5</v>
      </c>
      <c r="G19" s="7">
        <f t="shared" si="0"/>
        <v>87.6</v>
      </c>
      <c r="H19" s="27">
        <v>15</v>
      </c>
    </row>
    <row r="20" spans="1:8" ht="15.75" x14ac:dyDescent="0.25">
      <c r="A20" s="56" t="str">
        <f>Responses!A20</f>
        <v>Stanton Engineering</v>
      </c>
      <c r="B20" s="22">
        <v>40.5</v>
      </c>
      <c r="C20" s="17">
        <v>21</v>
      </c>
      <c r="D20" s="17">
        <v>6</v>
      </c>
      <c r="E20" s="17">
        <v>3</v>
      </c>
      <c r="F20" s="30">
        <v>3</v>
      </c>
      <c r="G20" s="7">
        <f t="shared" si="0"/>
        <v>73.5</v>
      </c>
      <c r="H20" s="25">
        <v>16</v>
      </c>
    </row>
    <row r="21" spans="1:8" ht="15.75" x14ac:dyDescent="0.25">
      <c r="A21" s="56" t="str">
        <f>Responses!A21</f>
        <v>Sys-Tek PA, Inc.</v>
      </c>
      <c r="B21" s="22">
        <v>36</v>
      </c>
      <c r="C21" s="17">
        <v>21</v>
      </c>
      <c r="D21" s="17">
        <v>6</v>
      </c>
      <c r="E21" s="17">
        <v>3</v>
      </c>
      <c r="F21" s="30">
        <v>3</v>
      </c>
      <c r="G21" s="7">
        <f t="shared" si="0"/>
        <v>69</v>
      </c>
      <c r="H21" s="27">
        <v>17</v>
      </c>
    </row>
    <row r="22" spans="1:8" ht="15.75" x14ac:dyDescent="0.25">
      <c r="A22" s="56" t="str">
        <f>Responses!A22</f>
        <v>VoltAir Consulting Engineers</v>
      </c>
      <c r="B22" s="22">
        <v>36</v>
      </c>
      <c r="C22" s="17">
        <v>30.1</v>
      </c>
      <c r="D22" s="17">
        <v>6</v>
      </c>
      <c r="E22" s="17">
        <v>3</v>
      </c>
      <c r="F22" s="30">
        <v>4.8</v>
      </c>
      <c r="G22" s="7">
        <f t="shared" si="0"/>
        <v>79.899999999999991</v>
      </c>
      <c r="H22" s="25">
        <v>18</v>
      </c>
    </row>
    <row r="23" spans="1:8" ht="15.75" x14ac:dyDescent="0.25">
      <c r="A23" s="59" t="str">
        <f>Responses!A23</f>
        <v>WSP USA Buildings</v>
      </c>
      <c r="B23" s="22">
        <v>40.5</v>
      </c>
      <c r="C23" s="17">
        <v>31.5</v>
      </c>
      <c r="D23" s="17">
        <v>6</v>
      </c>
      <c r="E23" s="17">
        <v>3</v>
      </c>
      <c r="F23" s="30">
        <v>5</v>
      </c>
      <c r="G23" s="7">
        <f t="shared" si="0"/>
        <v>86</v>
      </c>
      <c r="H23" s="27">
        <v>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E27" sqref="E27"/>
    </sheetView>
  </sheetViews>
  <sheetFormatPr defaultRowHeight="12.75" x14ac:dyDescent="0.2"/>
  <cols>
    <col min="1" max="1" width="69.28515625" customWidth="1"/>
    <col min="2" max="2" width="8.28515625" style="19" bestFit="1" customWidth="1"/>
    <col min="3" max="3" width="6.5703125" customWidth="1"/>
    <col min="4" max="4" width="8.28515625" customWidth="1"/>
    <col min="5" max="5" width="7.85546875" customWidth="1"/>
  </cols>
  <sheetData>
    <row r="1" spans="1:8" ht="15.75" x14ac:dyDescent="0.25">
      <c r="A1" s="48" t="s">
        <v>0</v>
      </c>
      <c r="B1" s="48"/>
      <c r="C1" s="48"/>
      <c r="D1" s="48"/>
      <c r="E1" s="48"/>
      <c r="F1" s="48"/>
      <c r="G1" s="48"/>
      <c r="H1" s="42"/>
    </row>
    <row r="2" spans="1:8" ht="12.75" customHeight="1" x14ac:dyDescent="0.2">
      <c r="A2" s="49" t="str">
        <f>Responses!A2</f>
        <v>RFQ730-17101 MEP Continuing Engineering Design Services</v>
      </c>
      <c r="B2" s="49"/>
      <c r="C2" s="49"/>
      <c r="D2" s="49"/>
      <c r="E2" s="49"/>
      <c r="F2" s="49"/>
      <c r="G2" s="49"/>
      <c r="H2" s="42"/>
    </row>
    <row r="3" spans="1:8" ht="15.75" thickBot="1" x14ac:dyDescent="0.25">
      <c r="A3" s="42"/>
      <c r="B3" s="47"/>
      <c r="C3" s="42"/>
      <c r="D3" s="42"/>
      <c r="E3" s="42"/>
      <c r="F3" s="42"/>
      <c r="G3" s="13"/>
      <c r="H3" s="42"/>
    </row>
    <row r="4" spans="1:8" ht="75" thickTop="1" thickBot="1" x14ac:dyDescent="0.25">
      <c r="A4" s="43" t="s">
        <v>4</v>
      </c>
      <c r="B4" s="21" t="s">
        <v>5</v>
      </c>
      <c r="C4" s="44" t="s">
        <v>6</v>
      </c>
      <c r="D4" s="44" t="s">
        <v>7</v>
      </c>
      <c r="E4" s="44" t="s">
        <v>8</v>
      </c>
      <c r="F4" s="44" t="s">
        <v>9</v>
      </c>
      <c r="G4" s="16" t="s">
        <v>10</v>
      </c>
      <c r="H4" s="45"/>
    </row>
    <row r="5" spans="1:8" ht="16.5" thickTop="1" x14ac:dyDescent="0.2">
      <c r="A5" s="46" t="str">
        <f>Responses!A5</f>
        <v>Affiliated Engineers</v>
      </c>
      <c r="B5" s="22">
        <v>40.5</v>
      </c>
      <c r="C5" s="17">
        <v>35</v>
      </c>
      <c r="D5" s="17">
        <v>7</v>
      </c>
      <c r="E5" s="17">
        <v>3</v>
      </c>
      <c r="F5" s="30">
        <v>4.5</v>
      </c>
      <c r="G5" s="7">
        <f t="shared" ref="G5:G23" si="0">SUM(B5:F5)</f>
        <v>90</v>
      </c>
      <c r="H5" s="26">
        <v>1</v>
      </c>
    </row>
    <row r="6" spans="1:8" ht="15.75" x14ac:dyDescent="0.25">
      <c r="A6" s="46" t="str">
        <f>Responses!A6</f>
        <v>ARUP</v>
      </c>
      <c r="B6" s="22">
        <v>40.5</v>
      </c>
      <c r="C6" s="17">
        <v>24.5</v>
      </c>
      <c r="D6" s="17">
        <v>7</v>
      </c>
      <c r="E6" s="17">
        <v>3</v>
      </c>
      <c r="F6" s="30">
        <v>3.5</v>
      </c>
      <c r="G6" s="7">
        <f t="shared" si="0"/>
        <v>78.5</v>
      </c>
      <c r="H6" s="25">
        <v>2</v>
      </c>
    </row>
    <row r="7" spans="1:8" ht="15.75" x14ac:dyDescent="0.25">
      <c r="A7" s="46" t="str">
        <f>Responses!A7</f>
        <v>Bernhard TME Engineering</v>
      </c>
      <c r="B7" s="22">
        <v>36</v>
      </c>
      <c r="C7" s="17">
        <v>31.5</v>
      </c>
      <c r="D7" s="17">
        <v>8.5</v>
      </c>
      <c r="E7" s="17">
        <v>2.5</v>
      </c>
      <c r="F7" s="30">
        <v>4</v>
      </c>
      <c r="G7" s="7">
        <f t="shared" si="0"/>
        <v>82.5</v>
      </c>
      <c r="H7" s="27">
        <v>3</v>
      </c>
    </row>
    <row r="8" spans="1:8" ht="15.75" x14ac:dyDescent="0.25">
      <c r="A8" s="46" t="str">
        <f>Responses!A8</f>
        <v>Brinjac Engineering</v>
      </c>
      <c r="B8" s="22">
        <v>31.5</v>
      </c>
      <c r="C8" s="17">
        <v>24.5</v>
      </c>
      <c r="D8" s="17">
        <v>8</v>
      </c>
      <c r="E8" s="17">
        <v>3</v>
      </c>
      <c r="F8" s="30">
        <v>4</v>
      </c>
      <c r="G8" s="7">
        <f t="shared" si="0"/>
        <v>71</v>
      </c>
      <c r="H8" s="25">
        <v>4</v>
      </c>
    </row>
    <row r="9" spans="1:8" ht="15.75" x14ac:dyDescent="0.25">
      <c r="A9" s="46" t="str">
        <f>Responses!A9</f>
        <v>Campos Engineering**     HUB VENDOR</v>
      </c>
      <c r="B9" s="22">
        <v>31.5</v>
      </c>
      <c r="C9" s="17">
        <v>24.5</v>
      </c>
      <c r="D9" s="17">
        <v>8</v>
      </c>
      <c r="E9" s="17">
        <v>2.5</v>
      </c>
      <c r="F9" s="30">
        <v>3.5</v>
      </c>
      <c r="G9" s="7">
        <f t="shared" si="0"/>
        <v>70</v>
      </c>
      <c r="H9" s="27">
        <v>6</v>
      </c>
    </row>
    <row r="10" spans="1:8" ht="15.75" x14ac:dyDescent="0.25">
      <c r="A10" s="46" t="str">
        <f>Responses!A10</f>
        <v>DBR Engineering Consultants</v>
      </c>
      <c r="B10" s="22">
        <v>40.5</v>
      </c>
      <c r="C10" s="17">
        <v>29.4</v>
      </c>
      <c r="D10" s="17">
        <v>7</v>
      </c>
      <c r="E10" s="17">
        <v>3</v>
      </c>
      <c r="F10" s="30">
        <v>4</v>
      </c>
      <c r="G10" s="7">
        <f t="shared" si="0"/>
        <v>83.9</v>
      </c>
      <c r="H10" s="25">
        <v>5</v>
      </c>
    </row>
    <row r="11" spans="1:8" ht="15.75" x14ac:dyDescent="0.25">
      <c r="A11" s="46" t="str">
        <f>Responses!A11</f>
        <v>E&amp;C Engineers**     HUB VENDOR</v>
      </c>
      <c r="B11" s="22">
        <v>38.25</v>
      </c>
      <c r="C11" s="17">
        <v>28</v>
      </c>
      <c r="D11" s="17">
        <v>7</v>
      </c>
      <c r="E11" s="17">
        <v>3</v>
      </c>
      <c r="F11" s="30">
        <v>3.5</v>
      </c>
      <c r="G11" s="7">
        <f t="shared" si="0"/>
        <v>79.75</v>
      </c>
      <c r="H11" s="27">
        <v>7</v>
      </c>
    </row>
    <row r="12" spans="1:8" ht="15.75" x14ac:dyDescent="0.25">
      <c r="A12" s="46" t="str">
        <f>Responses!A12</f>
        <v>Infrastructure Associates**     HUB VENDOR</v>
      </c>
      <c r="B12" s="22">
        <v>45</v>
      </c>
      <c r="C12" s="17">
        <v>35</v>
      </c>
      <c r="D12" s="17">
        <v>7</v>
      </c>
      <c r="E12" s="17">
        <v>3</v>
      </c>
      <c r="F12" s="30">
        <v>5</v>
      </c>
      <c r="G12" s="7">
        <f t="shared" si="0"/>
        <v>95</v>
      </c>
      <c r="H12" s="25">
        <v>8</v>
      </c>
    </row>
    <row r="13" spans="1:8" ht="15.75" x14ac:dyDescent="0.25">
      <c r="A13" s="46" t="str">
        <f>Responses!A13</f>
        <v>Johnston, LLC</v>
      </c>
      <c r="B13" s="22">
        <v>38.25</v>
      </c>
      <c r="C13" s="17">
        <v>24.5</v>
      </c>
      <c r="D13" s="17">
        <v>7</v>
      </c>
      <c r="E13" s="17">
        <v>3</v>
      </c>
      <c r="F13" s="30">
        <v>5</v>
      </c>
      <c r="G13" s="7">
        <f t="shared" si="0"/>
        <v>77.75</v>
      </c>
      <c r="H13" s="27">
        <v>9</v>
      </c>
    </row>
    <row r="14" spans="1:8" ht="15.75" x14ac:dyDescent="0.25">
      <c r="A14" s="46" t="str">
        <f>Responses!A14</f>
        <v>KCI Technologies</v>
      </c>
      <c r="B14" s="22">
        <v>40.5</v>
      </c>
      <c r="C14" s="17">
        <v>35</v>
      </c>
      <c r="D14" s="17">
        <v>10</v>
      </c>
      <c r="E14" s="17">
        <v>3</v>
      </c>
      <c r="F14" s="30">
        <v>4.5</v>
      </c>
      <c r="G14" s="7">
        <f t="shared" si="0"/>
        <v>93</v>
      </c>
      <c r="H14" s="25">
        <v>10</v>
      </c>
    </row>
    <row r="15" spans="1:8" ht="15.75" x14ac:dyDescent="0.25">
      <c r="A15" s="46" t="str">
        <f>Responses!A15</f>
        <v>Page Southerland Page</v>
      </c>
      <c r="B15" s="22">
        <v>36</v>
      </c>
      <c r="C15" s="17">
        <v>22.75</v>
      </c>
      <c r="D15" s="17">
        <v>8</v>
      </c>
      <c r="E15" s="17">
        <v>3</v>
      </c>
      <c r="F15" s="30">
        <v>3.5</v>
      </c>
      <c r="G15" s="7">
        <f t="shared" si="0"/>
        <v>73.25</v>
      </c>
      <c r="H15" s="27">
        <v>11</v>
      </c>
    </row>
    <row r="16" spans="1:8" ht="15.75" x14ac:dyDescent="0.25">
      <c r="A16" s="46" t="str">
        <f>Responses!A16</f>
        <v>PBK</v>
      </c>
      <c r="B16" s="22">
        <v>40.5</v>
      </c>
      <c r="C16" s="17">
        <v>28</v>
      </c>
      <c r="D16" s="17">
        <v>7</v>
      </c>
      <c r="E16" s="17">
        <v>3</v>
      </c>
      <c r="F16" s="30">
        <v>3.5</v>
      </c>
      <c r="G16" s="7">
        <f t="shared" si="0"/>
        <v>82</v>
      </c>
      <c r="H16" s="25">
        <v>12</v>
      </c>
    </row>
    <row r="17" spans="1:8" ht="15.75" x14ac:dyDescent="0.25">
      <c r="A17" s="46" t="str">
        <f>Responses!A17</f>
        <v>Ramirez-Simon Engineering**    HUB VENDOR</v>
      </c>
      <c r="B17" s="22">
        <v>40.5</v>
      </c>
      <c r="C17" s="17">
        <v>21</v>
      </c>
      <c r="D17" s="17">
        <v>8</v>
      </c>
      <c r="E17" s="17">
        <v>3</v>
      </c>
      <c r="F17" s="30">
        <v>3</v>
      </c>
      <c r="G17" s="7">
        <f t="shared" si="0"/>
        <v>75.5</v>
      </c>
      <c r="H17" s="27">
        <v>13</v>
      </c>
    </row>
    <row r="18" spans="1:8" ht="15.75" x14ac:dyDescent="0.25">
      <c r="A18" s="46" t="str">
        <f>Responses!A18</f>
        <v>Rice and Garner Consulting</v>
      </c>
      <c r="B18" s="22">
        <v>40.5</v>
      </c>
      <c r="C18" s="17">
        <v>35</v>
      </c>
      <c r="D18" s="17">
        <v>10</v>
      </c>
      <c r="E18" s="17">
        <v>4</v>
      </c>
      <c r="F18" s="30">
        <v>4.5</v>
      </c>
      <c r="G18" s="7">
        <f t="shared" si="0"/>
        <v>94</v>
      </c>
      <c r="H18" s="25">
        <v>14</v>
      </c>
    </row>
    <row r="19" spans="1:8" ht="15.75" x14ac:dyDescent="0.25">
      <c r="A19" s="46" t="str">
        <f>Responses!A19</f>
        <v>Salas O’Brien</v>
      </c>
      <c r="B19" s="22">
        <v>40.5</v>
      </c>
      <c r="C19" s="17">
        <v>35</v>
      </c>
      <c r="D19" s="17">
        <v>10</v>
      </c>
      <c r="E19" s="17">
        <v>3</v>
      </c>
      <c r="F19" s="30">
        <v>4.5</v>
      </c>
      <c r="G19" s="7">
        <f t="shared" si="0"/>
        <v>93</v>
      </c>
      <c r="H19" s="27">
        <v>15</v>
      </c>
    </row>
    <row r="20" spans="1:8" ht="15.75" x14ac:dyDescent="0.25">
      <c r="A20" s="56" t="str">
        <f>Responses!A20</f>
        <v>Stanton Engineering</v>
      </c>
      <c r="B20" s="22">
        <v>31.5</v>
      </c>
      <c r="C20" s="17">
        <v>24.5</v>
      </c>
      <c r="D20" s="17">
        <v>7</v>
      </c>
      <c r="E20" s="17">
        <v>3</v>
      </c>
      <c r="F20" s="30">
        <v>3.5</v>
      </c>
      <c r="G20" s="7">
        <f t="shared" si="0"/>
        <v>69.5</v>
      </c>
      <c r="H20" s="25">
        <v>16</v>
      </c>
    </row>
    <row r="21" spans="1:8" ht="15.75" x14ac:dyDescent="0.25">
      <c r="A21" s="56" t="str">
        <f>Responses!A21</f>
        <v>Sys-Tek PA, Inc.</v>
      </c>
      <c r="B21" s="22">
        <v>38.25</v>
      </c>
      <c r="C21" s="17">
        <v>28</v>
      </c>
      <c r="D21" s="17">
        <v>8</v>
      </c>
      <c r="E21" s="17">
        <v>3</v>
      </c>
      <c r="F21" s="30">
        <v>3.5</v>
      </c>
      <c r="G21" s="7">
        <f t="shared" si="0"/>
        <v>80.75</v>
      </c>
      <c r="H21" s="27">
        <v>17</v>
      </c>
    </row>
    <row r="22" spans="1:8" ht="15.75" x14ac:dyDescent="0.25">
      <c r="A22" s="56" t="str">
        <f>Responses!A22</f>
        <v>VoltAir Consulting Engineers</v>
      </c>
      <c r="B22" s="22">
        <v>31.5</v>
      </c>
      <c r="C22" s="17">
        <v>17.5</v>
      </c>
      <c r="D22" s="17">
        <v>5</v>
      </c>
      <c r="E22" s="17">
        <v>3</v>
      </c>
      <c r="F22" s="30">
        <v>3.5</v>
      </c>
      <c r="G22" s="7">
        <f t="shared" si="0"/>
        <v>60.5</v>
      </c>
      <c r="H22" s="25">
        <v>18</v>
      </c>
    </row>
    <row r="23" spans="1:8" ht="15.75" x14ac:dyDescent="0.25">
      <c r="A23" s="59" t="str">
        <f>Responses!A23</f>
        <v>WSP USA Buildings</v>
      </c>
      <c r="B23" s="22">
        <v>40.5</v>
      </c>
      <c r="C23" s="17">
        <v>31.5</v>
      </c>
      <c r="D23" s="17">
        <v>7</v>
      </c>
      <c r="E23" s="17">
        <v>2.5</v>
      </c>
      <c r="F23" s="30">
        <v>4.25</v>
      </c>
      <c r="G23" s="7">
        <f t="shared" si="0"/>
        <v>85.75</v>
      </c>
      <c r="H23" s="27">
        <v>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5" workbookViewId="0">
      <selection activeCell="D29" sqref="D29"/>
    </sheetView>
  </sheetViews>
  <sheetFormatPr defaultRowHeight="12.75" x14ac:dyDescent="0.2"/>
  <cols>
    <col min="1" max="1" width="67.140625" customWidth="1"/>
    <col min="2" max="2" width="8.5703125" style="19" customWidth="1"/>
    <col min="3" max="3" width="8.85546875" customWidth="1"/>
    <col min="4" max="4" width="8" customWidth="1"/>
    <col min="5" max="5" width="9.140625" customWidth="1"/>
  </cols>
  <sheetData>
    <row r="1" spans="1:8" ht="15.75" x14ac:dyDescent="0.25">
      <c r="A1" s="77" t="s">
        <v>0</v>
      </c>
      <c r="B1" s="78"/>
      <c r="C1" s="78"/>
      <c r="D1" s="78"/>
      <c r="E1" s="78"/>
    </row>
    <row r="2" spans="1:8" ht="15" x14ac:dyDescent="0.2">
      <c r="A2" s="10"/>
      <c r="C2" s="10"/>
      <c r="D2" s="10"/>
      <c r="E2" s="14"/>
    </row>
    <row r="3" spans="1:8" ht="15.75" x14ac:dyDescent="0.25">
      <c r="A3" s="48" t="s">
        <v>0</v>
      </c>
      <c r="B3" s="48"/>
      <c r="C3" s="48"/>
      <c r="D3" s="48"/>
      <c r="E3" s="48"/>
      <c r="F3" s="48"/>
      <c r="G3" s="48"/>
      <c r="H3" s="42"/>
    </row>
    <row r="4" spans="1:8" ht="15.75" customHeight="1" x14ac:dyDescent="0.2">
      <c r="A4" s="49" t="str">
        <f>Responses!A2</f>
        <v>RFQ730-17101 MEP Continuing Engineering Design Services</v>
      </c>
      <c r="B4" s="49"/>
      <c r="C4" s="49"/>
      <c r="D4" s="49"/>
      <c r="E4" s="49"/>
      <c r="F4" s="49"/>
      <c r="G4" s="49"/>
      <c r="H4" s="42"/>
    </row>
    <row r="5" spans="1:8" ht="15.75" thickBot="1" x14ac:dyDescent="0.25">
      <c r="A5" s="42"/>
      <c r="B5" s="47"/>
      <c r="C5" s="42"/>
      <c r="D5" s="42"/>
      <c r="E5" s="42"/>
      <c r="F5" s="42"/>
      <c r="G5" s="13"/>
      <c r="H5" s="42"/>
    </row>
    <row r="6" spans="1:8" ht="93" customHeight="1" thickTop="1" thickBot="1" x14ac:dyDescent="0.25">
      <c r="A6" s="43" t="s">
        <v>4</v>
      </c>
      <c r="B6" s="21" t="s">
        <v>5</v>
      </c>
      <c r="C6" s="44" t="s">
        <v>6</v>
      </c>
      <c r="D6" s="44" t="s">
        <v>7</v>
      </c>
      <c r="E6" s="44" t="s">
        <v>8</v>
      </c>
      <c r="F6" s="44" t="s">
        <v>9</v>
      </c>
      <c r="G6" s="16" t="s">
        <v>10</v>
      </c>
      <c r="H6" s="45"/>
    </row>
    <row r="7" spans="1:8" ht="16.5" thickTop="1" x14ac:dyDescent="0.2">
      <c r="A7" s="46" t="str">
        <f>Responses!A5</f>
        <v>Affiliated Engineers</v>
      </c>
      <c r="B7" s="22">
        <v>36</v>
      </c>
      <c r="C7" s="17">
        <v>28</v>
      </c>
      <c r="D7" s="17">
        <v>8</v>
      </c>
      <c r="E7" s="17">
        <v>4</v>
      </c>
      <c r="F7" s="30">
        <v>3</v>
      </c>
      <c r="G7" s="7">
        <f t="shared" ref="G7:G25" si="0">SUM(B7:F7)</f>
        <v>79</v>
      </c>
      <c r="H7" s="26">
        <v>1</v>
      </c>
    </row>
    <row r="8" spans="1:8" ht="15.75" x14ac:dyDescent="0.25">
      <c r="A8" s="46" t="str">
        <f>Responses!A6</f>
        <v>ARUP</v>
      </c>
      <c r="B8" s="22">
        <v>27</v>
      </c>
      <c r="C8" s="17">
        <v>21</v>
      </c>
      <c r="D8" s="17">
        <v>6</v>
      </c>
      <c r="E8" s="17">
        <v>5</v>
      </c>
      <c r="F8" s="30">
        <v>4</v>
      </c>
      <c r="G8" s="7">
        <f t="shared" si="0"/>
        <v>63</v>
      </c>
      <c r="H8" s="25">
        <v>2</v>
      </c>
    </row>
    <row r="9" spans="1:8" ht="15.75" x14ac:dyDescent="0.25">
      <c r="A9" s="46" t="str">
        <f>Responses!A7</f>
        <v>Bernhard TME Engineering</v>
      </c>
      <c r="B9" s="22">
        <v>45</v>
      </c>
      <c r="C9" s="17">
        <v>35</v>
      </c>
      <c r="D9" s="17">
        <v>8</v>
      </c>
      <c r="E9" s="17">
        <v>4</v>
      </c>
      <c r="F9" s="30">
        <v>4</v>
      </c>
      <c r="G9" s="7">
        <f t="shared" si="0"/>
        <v>96</v>
      </c>
      <c r="H9" s="27">
        <v>3</v>
      </c>
    </row>
    <row r="10" spans="1:8" ht="15.75" x14ac:dyDescent="0.25">
      <c r="A10" s="46" t="str">
        <f>Responses!A8</f>
        <v>Brinjac Engineering</v>
      </c>
      <c r="B10" s="22">
        <v>27</v>
      </c>
      <c r="C10" s="17">
        <v>21</v>
      </c>
      <c r="D10" s="17">
        <v>6</v>
      </c>
      <c r="E10" s="17">
        <v>3</v>
      </c>
      <c r="F10" s="30">
        <v>3</v>
      </c>
      <c r="G10" s="7">
        <f t="shared" si="0"/>
        <v>60</v>
      </c>
      <c r="H10" s="25">
        <v>4</v>
      </c>
    </row>
    <row r="11" spans="1:8" ht="15.75" x14ac:dyDescent="0.25">
      <c r="A11" s="46" t="str">
        <f>Responses!A9</f>
        <v>Campos Engineering**     HUB VENDOR</v>
      </c>
      <c r="B11" s="22">
        <v>36</v>
      </c>
      <c r="C11" s="17">
        <v>28</v>
      </c>
      <c r="D11" s="17">
        <v>8</v>
      </c>
      <c r="E11" s="17">
        <v>4</v>
      </c>
      <c r="F11" s="30">
        <v>4</v>
      </c>
      <c r="G11" s="7">
        <f t="shared" si="0"/>
        <v>80</v>
      </c>
      <c r="H11" s="27">
        <v>6</v>
      </c>
    </row>
    <row r="12" spans="1:8" ht="15.75" x14ac:dyDescent="0.25">
      <c r="A12" s="46" t="str">
        <f>Responses!A10</f>
        <v>DBR Engineering Consultants</v>
      </c>
      <c r="B12" s="22">
        <v>45</v>
      </c>
      <c r="C12" s="17">
        <v>28</v>
      </c>
      <c r="D12" s="17">
        <v>10</v>
      </c>
      <c r="E12" s="17">
        <v>5</v>
      </c>
      <c r="F12" s="30">
        <v>4</v>
      </c>
      <c r="G12" s="7">
        <f t="shared" si="0"/>
        <v>92</v>
      </c>
      <c r="H12" s="25">
        <v>5</v>
      </c>
    </row>
    <row r="13" spans="1:8" ht="15.75" x14ac:dyDescent="0.25">
      <c r="A13" s="46" t="str">
        <f>Responses!A11</f>
        <v>E&amp;C Engineers**     HUB VENDOR</v>
      </c>
      <c r="B13" s="22">
        <v>45</v>
      </c>
      <c r="C13" s="17">
        <v>28</v>
      </c>
      <c r="D13" s="17">
        <v>8</v>
      </c>
      <c r="E13" s="17">
        <v>4</v>
      </c>
      <c r="F13" s="30">
        <v>4</v>
      </c>
      <c r="G13" s="7">
        <f t="shared" si="0"/>
        <v>89</v>
      </c>
      <c r="H13" s="27">
        <v>7</v>
      </c>
    </row>
    <row r="14" spans="1:8" ht="15.75" x14ac:dyDescent="0.25">
      <c r="A14" s="46" t="str">
        <f>Responses!A12</f>
        <v>Infrastructure Associates**     HUB VENDOR</v>
      </c>
      <c r="B14" s="22">
        <v>45</v>
      </c>
      <c r="C14" s="17">
        <v>35</v>
      </c>
      <c r="D14" s="17">
        <v>10</v>
      </c>
      <c r="E14" s="17">
        <v>5</v>
      </c>
      <c r="F14" s="30">
        <v>5</v>
      </c>
      <c r="G14" s="7">
        <f t="shared" si="0"/>
        <v>100</v>
      </c>
      <c r="H14" s="25">
        <v>8</v>
      </c>
    </row>
    <row r="15" spans="1:8" ht="15.75" x14ac:dyDescent="0.25">
      <c r="A15" s="46" t="str">
        <f>Responses!A13</f>
        <v>Johnston, LLC</v>
      </c>
      <c r="B15" s="22">
        <v>18</v>
      </c>
      <c r="C15" s="17">
        <v>14</v>
      </c>
      <c r="D15" s="17">
        <v>6</v>
      </c>
      <c r="E15" s="17">
        <v>3</v>
      </c>
      <c r="F15" s="30">
        <v>3</v>
      </c>
      <c r="G15" s="7">
        <f t="shared" si="0"/>
        <v>44</v>
      </c>
      <c r="H15" s="27">
        <v>9</v>
      </c>
    </row>
    <row r="16" spans="1:8" ht="15.75" x14ac:dyDescent="0.25">
      <c r="A16" s="46" t="str">
        <f>Responses!A14</f>
        <v>KCI Technologies</v>
      </c>
      <c r="B16" s="22">
        <v>27</v>
      </c>
      <c r="C16" s="17">
        <v>21</v>
      </c>
      <c r="D16" s="17">
        <v>6</v>
      </c>
      <c r="E16" s="17">
        <v>3</v>
      </c>
      <c r="F16" s="30">
        <v>3</v>
      </c>
      <c r="G16" s="7">
        <f t="shared" si="0"/>
        <v>60</v>
      </c>
      <c r="H16" s="25">
        <v>10</v>
      </c>
    </row>
    <row r="17" spans="1:8" ht="15.75" x14ac:dyDescent="0.25">
      <c r="A17" s="46" t="str">
        <f>Responses!A15</f>
        <v>Page Southerland Page</v>
      </c>
      <c r="B17" s="22">
        <v>36</v>
      </c>
      <c r="C17" s="17">
        <v>28</v>
      </c>
      <c r="D17" s="17">
        <v>8</v>
      </c>
      <c r="E17" s="17">
        <v>5</v>
      </c>
      <c r="F17" s="30">
        <v>5</v>
      </c>
      <c r="G17" s="7">
        <f t="shared" si="0"/>
        <v>82</v>
      </c>
      <c r="H17" s="27">
        <v>11</v>
      </c>
    </row>
    <row r="18" spans="1:8" ht="15.75" x14ac:dyDescent="0.25">
      <c r="A18" s="46" t="str">
        <f>Responses!A16</f>
        <v>PBK</v>
      </c>
      <c r="B18" s="22">
        <v>18</v>
      </c>
      <c r="C18" s="17">
        <v>14</v>
      </c>
      <c r="D18" s="17">
        <v>6</v>
      </c>
      <c r="E18" s="17">
        <v>5</v>
      </c>
      <c r="F18" s="30">
        <v>2</v>
      </c>
      <c r="G18" s="7">
        <f t="shared" si="0"/>
        <v>45</v>
      </c>
      <c r="H18" s="25">
        <v>12</v>
      </c>
    </row>
    <row r="19" spans="1:8" ht="15.75" x14ac:dyDescent="0.25">
      <c r="A19" s="46" t="str">
        <f>Responses!A17</f>
        <v>Ramirez-Simon Engineering**    HUB VENDOR</v>
      </c>
      <c r="B19" s="22">
        <v>45</v>
      </c>
      <c r="C19" s="17">
        <v>35</v>
      </c>
      <c r="D19" s="17">
        <v>8</v>
      </c>
      <c r="E19" s="17">
        <v>3</v>
      </c>
      <c r="F19" s="30">
        <v>5</v>
      </c>
      <c r="G19" s="7">
        <f t="shared" si="0"/>
        <v>96</v>
      </c>
      <c r="H19" s="27">
        <v>13</v>
      </c>
    </row>
    <row r="20" spans="1:8" ht="15.75" x14ac:dyDescent="0.25">
      <c r="A20" s="46" t="str">
        <f>Responses!A18</f>
        <v>Rice and Garner Consulting</v>
      </c>
      <c r="B20" s="22">
        <v>36</v>
      </c>
      <c r="C20" s="17">
        <v>21</v>
      </c>
      <c r="D20" s="17">
        <v>8</v>
      </c>
      <c r="E20" s="17">
        <v>3</v>
      </c>
      <c r="F20" s="30">
        <v>3</v>
      </c>
      <c r="G20" s="7">
        <f t="shared" si="0"/>
        <v>71</v>
      </c>
      <c r="H20" s="25">
        <v>14</v>
      </c>
    </row>
    <row r="21" spans="1:8" ht="15.75" x14ac:dyDescent="0.25">
      <c r="A21" s="46" t="str">
        <f>Responses!A19</f>
        <v>Salas O’Brien</v>
      </c>
      <c r="B21" s="22">
        <v>18</v>
      </c>
      <c r="C21" s="17">
        <v>14</v>
      </c>
      <c r="D21" s="17">
        <v>4</v>
      </c>
      <c r="E21" s="17">
        <v>3</v>
      </c>
      <c r="F21" s="30">
        <v>2</v>
      </c>
      <c r="G21" s="7">
        <f t="shared" si="0"/>
        <v>41</v>
      </c>
      <c r="H21" s="27">
        <v>15</v>
      </c>
    </row>
    <row r="22" spans="1:8" ht="15.75" x14ac:dyDescent="0.25">
      <c r="A22" s="56" t="str">
        <f>Responses!A20</f>
        <v>Stanton Engineering</v>
      </c>
      <c r="B22" s="22">
        <v>18</v>
      </c>
      <c r="C22" s="17">
        <v>14</v>
      </c>
      <c r="D22" s="17">
        <v>4</v>
      </c>
      <c r="E22" s="17">
        <v>2</v>
      </c>
      <c r="F22" s="30">
        <v>2</v>
      </c>
      <c r="G22" s="7">
        <f t="shared" si="0"/>
        <v>40</v>
      </c>
      <c r="H22" s="25">
        <v>16</v>
      </c>
    </row>
    <row r="23" spans="1:8" ht="15.75" x14ac:dyDescent="0.25">
      <c r="A23" s="56" t="str">
        <f>Responses!A21</f>
        <v>Sys-Tek PA, Inc.</v>
      </c>
      <c r="B23" s="22">
        <v>18</v>
      </c>
      <c r="C23" s="17">
        <v>7</v>
      </c>
      <c r="D23" s="17">
        <v>4</v>
      </c>
      <c r="E23" s="17">
        <v>2</v>
      </c>
      <c r="F23" s="30">
        <v>1</v>
      </c>
      <c r="G23" s="7">
        <f t="shared" si="0"/>
        <v>32</v>
      </c>
      <c r="H23" s="27">
        <v>17</v>
      </c>
    </row>
    <row r="24" spans="1:8" ht="15.75" x14ac:dyDescent="0.25">
      <c r="A24" s="56" t="str">
        <f>Responses!A22</f>
        <v>VoltAir Consulting Engineers</v>
      </c>
      <c r="B24" s="22">
        <v>27</v>
      </c>
      <c r="C24" s="17">
        <v>21</v>
      </c>
      <c r="D24" s="17">
        <v>6</v>
      </c>
      <c r="E24" s="17">
        <v>3</v>
      </c>
      <c r="F24" s="30">
        <v>2</v>
      </c>
      <c r="G24" s="7">
        <f t="shared" si="0"/>
        <v>59</v>
      </c>
      <c r="H24" s="25">
        <v>18</v>
      </c>
    </row>
    <row r="25" spans="1:8" ht="15.75" x14ac:dyDescent="0.25">
      <c r="A25" s="59" t="str">
        <f>Responses!A23</f>
        <v>WSP USA Buildings</v>
      </c>
      <c r="B25" s="22">
        <v>45</v>
      </c>
      <c r="C25" s="17">
        <v>35</v>
      </c>
      <c r="D25" s="17">
        <v>10</v>
      </c>
      <c r="E25" s="17">
        <v>5</v>
      </c>
      <c r="F25" s="30">
        <v>4</v>
      </c>
      <c r="G25" s="7">
        <f t="shared" si="0"/>
        <v>99</v>
      </c>
      <c r="H25" s="27">
        <v>19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4" workbookViewId="0">
      <selection activeCell="E30" sqref="E30"/>
    </sheetView>
  </sheetViews>
  <sheetFormatPr defaultRowHeight="12.75" x14ac:dyDescent="0.2"/>
  <cols>
    <col min="1" max="1" width="59.42578125" customWidth="1"/>
    <col min="2" max="2" width="7" style="19" bestFit="1" customWidth="1"/>
    <col min="3" max="3" width="9" customWidth="1"/>
    <col min="4" max="4" width="9.5703125" customWidth="1"/>
    <col min="5" max="5" width="12.28515625" customWidth="1"/>
  </cols>
  <sheetData>
    <row r="1" spans="1:8" ht="15.75" x14ac:dyDescent="0.25">
      <c r="A1" s="48" t="s">
        <v>0</v>
      </c>
      <c r="B1" s="48"/>
      <c r="C1" s="48"/>
      <c r="D1" s="48"/>
      <c r="E1" s="48"/>
      <c r="F1" s="48"/>
      <c r="G1" s="48"/>
      <c r="H1" s="42"/>
    </row>
    <row r="2" spans="1:8" ht="12.75" customHeight="1" x14ac:dyDescent="0.2">
      <c r="A2" s="49" t="str">
        <f>Responses!A2</f>
        <v>RFQ730-17101 MEP Continuing Engineering Design Services</v>
      </c>
      <c r="B2" s="49"/>
      <c r="C2" s="49"/>
      <c r="D2" s="49"/>
      <c r="E2" s="49"/>
      <c r="F2" s="49"/>
      <c r="G2" s="49"/>
      <c r="H2" s="42"/>
    </row>
    <row r="3" spans="1:8" ht="15.75" thickBot="1" x14ac:dyDescent="0.25">
      <c r="A3" s="42"/>
      <c r="B3" s="47"/>
      <c r="C3" s="42"/>
      <c r="D3" s="42"/>
      <c r="E3" s="42"/>
      <c r="F3" s="42"/>
      <c r="G3" s="13"/>
      <c r="H3" s="42"/>
    </row>
    <row r="4" spans="1:8" ht="75" thickTop="1" thickBot="1" x14ac:dyDescent="0.25">
      <c r="A4" s="43" t="s">
        <v>4</v>
      </c>
      <c r="B4" s="21" t="s">
        <v>5</v>
      </c>
      <c r="C4" s="44" t="s">
        <v>6</v>
      </c>
      <c r="D4" s="44" t="s">
        <v>7</v>
      </c>
      <c r="E4" s="44" t="s">
        <v>8</v>
      </c>
      <c r="F4" s="44" t="s">
        <v>9</v>
      </c>
      <c r="G4" s="16" t="s">
        <v>10</v>
      </c>
      <c r="H4" s="45"/>
    </row>
    <row r="5" spans="1:8" ht="16.5" thickTop="1" x14ac:dyDescent="0.2">
      <c r="A5" s="46" t="str">
        <f>Responses!A5</f>
        <v>Affiliated Engineers</v>
      </c>
      <c r="B5" s="22">
        <v>33.299999999999997</v>
      </c>
      <c r="C5" s="17">
        <v>35</v>
      </c>
      <c r="D5" s="17">
        <v>6</v>
      </c>
      <c r="E5" s="17">
        <v>3.1</v>
      </c>
      <c r="F5" s="30">
        <v>3.7</v>
      </c>
      <c r="G5" s="7">
        <f t="shared" ref="G5:G23" si="0">SUM(B5:F5)</f>
        <v>81.099999999999994</v>
      </c>
      <c r="H5" s="26">
        <v>1</v>
      </c>
    </row>
    <row r="6" spans="1:8" ht="15.75" x14ac:dyDescent="0.25">
      <c r="A6" s="46" t="str">
        <f>Responses!A6</f>
        <v>ARUP</v>
      </c>
      <c r="B6" s="22">
        <v>45</v>
      </c>
      <c r="C6" s="17">
        <v>28</v>
      </c>
      <c r="D6" s="17">
        <v>10</v>
      </c>
      <c r="E6" s="17">
        <v>5</v>
      </c>
      <c r="F6" s="30">
        <v>3.6</v>
      </c>
      <c r="G6" s="7">
        <f t="shared" si="0"/>
        <v>91.6</v>
      </c>
      <c r="H6" s="25">
        <v>2</v>
      </c>
    </row>
    <row r="7" spans="1:8" ht="15.75" x14ac:dyDescent="0.25">
      <c r="A7" s="46" t="str">
        <f>Responses!A7</f>
        <v>Bernhard TME Engineering</v>
      </c>
      <c r="B7" s="22">
        <v>28.8</v>
      </c>
      <c r="C7" s="17">
        <v>28.7</v>
      </c>
      <c r="D7" s="17">
        <v>7.4</v>
      </c>
      <c r="E7" s="17">
        <v>4</v>
      </c>
      <c r="F7" s="30">
        <v>3</v>
      </c>
      <c r="G7" s="7">
        <f t="shared" si="0"/>
        <v>71.900000000000006</v>
      </c>
      <c r="H7" s="27">
        <v>3</v>
      </c>
    </row>
    <row r="8" spans="1:8" ht="15.75" x14ac:dyDescent="0.25">
      <c r="A8" s="46" t="str">
        <f>Responses!A8</f>
        <v>Brinjac Engineering</v>
      </c>
      <c r="B8" s="22">
        <v>34.200000000000003</v>
      </c>
      <c r="C8" s="17">
        <v>21.7</v>
      </c>
      <c r="D8" s="17">
        <v>7.4</v>
      </c>
      <c r="E8" s="17">
        <v>3</v>
      </c>
      <c r="F8" s="30">
        <v>3.1</v>
      </c>
      <c r="G8" s="7">
        <f t="shared" si="0"/>
        <v>69.400000000000006</v>
      </c>
      <c r="H8" s="25">
        <v>4</v>
      </c>
    </row>
    <row r="9" spans="1:8" ht="15.75" x14ac:dyDescent="0.25">
      <c r="A9" s="46" t="str">
        <f>Responses!A9</f>
        <v>Campos Engineering**     HUB VENDOR</v>
      </c>
      <c r="B9" s="22">
        <v>33.299999999999997</v>
      </c>
      <c r="C9" s="17">
        <v>21</v>
      </c>
      <c r="D9" s="17">
        <v>7.2</v>
      </c>
      <c r="E9" s="17">
        <v>3.2</v>
      </c>
      <c r="F9" s="30">
        <v>3.2</v>
      </c>
      <c r="G9" s="7">
        <f t="shared" si="0"/>
        <v>67.900000000000006</v>
      </c>
      <c r="H9" s="27">
        <v>6</v>
      </c>
    </row>
    <row r="10" spans="1:8" ht="15.75" x14ac:dyDescent="0.25">
      <c r="A10" s="46" t="str">
        <f>Responses!A10</f>
        <v>DBR Engineering Consultants</v>
      </c>
      <c r="B10" s="22">
        <v>36.9</v>
      </c>
      <c r="C10" s="17">
        <v>22.4</v>
      </c>
      <c r="D10" s="17">
        <v>6</v>
      </c>
      <c r="E10" s="17">
        <v>4.0999999999999996</v>
      </c>
      <c r="F10" s="30">
        <v>3.7</v>
      </c>
      <c r="G10" s="7">
        <f t="shared" si="0"/>
        <v>73.099999999999994</v>
      </c>
      <c r="H10" s="25">
        <v>5</v>
      </c>
    </row>
    <row r="11" spans="1:8" ht="15.75" x14ac:dyDescent="0.25">
      <c r="A11" s="46" t="str">
        <f>Responses!A11</f>
        <v>E&amp;C Engineers**     HUB VENDOR</v>
      </c>
      <c r="B11" s="22">
        <v>33.299999999999997</v>
      </c>
      <c r="C11" s="17">
        <v>22.4</v>
      </c>
      <c r="D11" s="17">
        <v>6</v>
      </c>
      <c r="E11" s="17">
        <v>4.0999999999999996</v>
      </c>
      <c r="F11" s="30">
        <v>3.7</v>
      </c>
      <c r="G11" s="7">
        <f t="shared" si="0"/>
        <v>69.5</v>
      </c>
      <c r="H11" s="27">
        <v>7</v>
      </c>
    </row>
    <row r="12" spans="1:8" ht="15.75" x14ac:dyDescent="0.25">
      <c r="A12" s="46" t="str">
        <f>Responses!A12</f>
        <v>Infrastructure Associates**     HUB VENDOR</v>
      </c>
      <c r="B12" s="22">
        <v>42.3</v>
      </c>
      <c r="C12" s="17">
        <v>32.9</v>
      </c>
      <c r="D12" s="17">
        <v>9.4</v>
      </c>
      <c r="E12" s="17">
        <v>4.7</v>
      </c>
      <c r="F12" s="30">
        <v>4.2</v>
      </c>
      <c r="G12" s="7">
        <f t="shared" si="0"/>
        <v>93.5</v>
      </c>
      <c r="H12" s="25">
        <v>8</v>
      </c>
    </row>
    <row r="13" spans="1:8" ht="15.75" x14ac:dyDescent="0.25">
      <c r="A13" s="46" t="str">
        <f>Responses!A13</f>
        <v>Johnston, LLC</v>
      </c>
      <c r="B13" s="22">
        <v>27</v>
      </c>
      <c r="C13" s="17">
        <v>28</v>
      </c>
      <c r="D13" s="17">
        <v>8</v>
      </c>
      <c r="E13" s="17">
        <v>4</v>
      </c>
      <c r="F13" s="30">
        <v>4</v>
      </c>
      <c r="G13" s="7">
        <f t="shared" si="0"/>
        <v>71</v>
      </c>
      <c r="H13" s="27">
        <v>9</v>
      </c>
    </row>
    <row r="14" spans="1:8" ht="15.75" x14ac:dyDescent="0.25">
      <c r="A14" s="46" t="str">
        <f>Responses!A14</f>
        <v>KCI Technologies</v>
      </c>
      <c r="B14" s="22">
        <v>36</v>
      </c>
      <c r="C14" s="17">
        <v>28</v>
      </c>
      <c r="D14" s="17">
        <v>8</v>
      </c>
      <c r="E14" s="17">
        <v>5</v>
      </c>
      <c r="F14" s="30">
        <v>4.0999999999999996</v>
      </c>
      <c r="G14" s="7">
        <f t="shared" si="0"/>
        <v>81.099999999999994</v>
      </c>
      <c r="H14" s="25">
        <v>10</v>
      </c>
    </row>
    <row r="15" spans="1:8" ht="15.75" x14ac:dyDescent="0.25">
      <c r="A15" s="46" t="str">
        <f>Responses!A15</f>
        <v>Page Southerland Page</v>
      </c>
      <c r="B15" s="22">
        <v>45</v>
      </c>
      <c r="C15" s="17">
        <v>28</v>
      </c>
      <c r="D15" s="17">
        <v>10</v>
      </c>
      <c r="E15" s="17">
        <v>4.2</v>
      </c>
      <c r="F15" s="30">
        <v>4</v>
      </c>
      <c r="G15" s="7">
        <f t="shared" si="0"/>
        <v>91.2</v>
      </c>
      <c r="H15" s="27">
        <v>11</v>
      </c>
    </row>
    <row r="16" spans="1:8" ht="15.75" x14ac:dyDescent="0.25">
      <c r="A16" s="46" t="str">
        <f>Responses!A16</f>
        <v>PBK</v>
      </c>
      <c r="B16" s="22">
        <v>45</v>
      </c>
      <c r="C16" s="17">
        <v>32.200000000000003</v>
      </c>
      <c r="D16" s="17">
        <v>8.1999999999999993</v>
      </c>
      <c r="E16" s="17">
        <v>4.2</v>
      </c>
      <c r="F16" s="30">
        <v>3</v>
      </c>
      <c r="G16" s="7">
        <f t="shared" si="0"/>
        <v>92.600000000000009</v>
      </c>
      <c r="H16" s="25">
        <v>12</v>
      </c>
    </row>
    <row r="17" spans="1:8" ht="15.75" x14ac:dyDescent="0.25">
      <c r="A17" s="46" t="str">
        <f>Responses!A17</f>
        <v>Ramirez-Simon Engineering**    HUB VENDOR</v>
      </c>
      <c r="B17" s="22">
        <v>27.9</v>
      </c>
      <c r="C17" s="17">
        <v>21.7</v>
      </c>
      <c r="D17" s="17">
        <v>6.4</v>
      </c>
      <c r="E17" s="17">
        <v>3</v>
      </c>
      <c r="F17" s="30">
        <v>5</v>
      </c>
      <c r="G17" s="7">
        <f t="shared" si="0"/>
        <v>63.999999999999993</v>
      </c>
      <c r="H17" s="27">
        <v>13</v>
      </c>
    </row>
    <row r="18" spans="1:8" ht="15.75" x14ac:dyDescent="0.25">
      <c r="A18" s="46" t="str">
        <f>Responses!A18</f>
        <v>Rice and Garner Consulting</v>
      </c>
      <c r="B18" s="22">
        <v>27.9</v>
      </c>
      <c r="C18" s="17">
        <v>21.7</v>
      </c>
      <c r="D18" s="17">
        <v>10</v>
      </c>
      <c r="E18" s="17">
        <v>3.7</v>
      </c>
      <c r="F18" s="30">
        <v>3.7</v>
      </c>
      <c r="G18" s="7">
        <f t="shared" si="0"/>
        <v>67</v>
      </c>
      <c r="H18" s="25">
        <v>14</v>
      </c>
    </row>
    <row r="19" spans="1:8" ht="15.75" x14ac:dyDescent="0.25">
      <c r="A19" s="46" t="str">
        <f>Responses!A19</f>
        <v>Salas O’Brien</v>
      </c>
      <c r="B19" s="22">
        <v>45</v>
      </c>
      <c r="C19" s="17">
        <v>35</v>
      </c>
      <c r="D19" s="17">
        <v>10</v>
      </c>
      <c r="E19" s="17">
        <v>5</v>
      </c>
      <c r="F19" s="30">
        <v>5</v>
      </c>
      <c r="G19" s="7">
        <f t="shared" si="0"/>
        <v>100</v>
      </c>
      <c r="H19" s="27">
        <v>15</v>
      </c>
    </row>
    <row r="20" spans="1:8" ht="15.75" x14ac:dyDescent="0.25">
      <c r="A20" s="56" t="str">
        <f>Responses!A20</f>
        <v>Stanton Engineering</v>
      </c>
      <c r="B20" s="22">
        <v>45</v>
      </c>
      <c r="C20" s="17">
        <v>35</v>
      </c>
      <c r="D20" s="17">
        <v>10</v>
      </c>
      <c r="E20" s="17">
        <v>5</v>
      </c>
      <c r="F20" s="30">
        <v>4.7</v>
      </c>
      <c r="G20" s="7">
        <f t="shared" si="0"/>
        <v>99.7</v>
      </c>
      <c r="H20" s="25">
        <v>16</v>
      </c>
    </row>
    <row r="21" spans="1:8" ht="15.75" x14ac:dyDescent="0.25">
      <c r="A21" s="56" t="str">
        <f>Responses!A21</f>
        <v>Sys-Tek PA, Inc.</v>
      </c>
      <c r="B21" s="22">
        <v>36.9</v>
      </c>
      <c r="C21" s="17">
        <v>32.9</v>
      </c>
      <c r="D21" s="17">
        <v>6.4</v>
      </c>
      <c r="E21" s="17">
        <v>3.1</v>
      </c>
      <c r="F21" s="30">
        <v>4.7</v>
      </c>
      <c r="G21" s="7">
        <f t="shared" si="0"/>
        <v>84</v>
      </c>
      <c r="H21" s="27">
        <v>17</v>
      </c>
    </row>
    <row r="22" spans="1:8" ht="15.75" x14ac:dyDescent="0.25">
      <c r="A22" s="56" t="str">
        <f>Responses!A22</f>
        <v>VoltAir Consulting Engineers</v>
      </c>
      <c r="B22" s="22">
        <v>36.9</v>
      </c>
      <c r="C22" s="17">
        <v>32.9</v>
      </c>
      <c r="D22" s="17">
        <v>6.2</v>
      </c>
      <c r="E22" s="17">
        <v>4.7</v>
      </c>
      <c r="F22" s="30">
        <v>4.8</v>
      </c>
      <c r="G22" s="7">
        <f t="shared" si="0"/>
        <v>85.5</v>
      </c>
      <c r="H22" s="25">
        <v>18</v>
      </c>
    </row>
    <row r="23" spans="1:8" ht="15.75" x14ac:dyDescent="0.25">
      <c r="A23" s="59" t="str">
        <f>Responses!A23</f>
        <v>WSP USA Buildings</v>
      </c>
      <c r="B23" s="22">
        <v>27.9</v>
      </c>
      <c r="C23" s="17">
        <v>25.9</v>
      </c>
      <c r="D23" s="17">
        <v>6.2</v>
      </c>
      <c r="E23" s="17">
        <v>4</v>
      </c>
      <c r="F23" s="30">
        <v>3.1</v>
      </c>
      <c r="G23" s="7">
        <f t="shared" si="0"/>
        <v>67.099999999999994</v>
      </c>
      <c r="H23" s="27">
        <v>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D29" sqref="D29"/>
    </sheetView>
  </sheetViews>
  <sheetFormatPr defaultRowHeight="12.75" x14ac:dyDescent="0.2"/>
  <cols>
    <col min="1" max="1" width="58" customWidth="1"/>
    <col min="2" max="2" width="9.140625" style="19"/>
  </cols>
  <sheetData>
    <row r="1" spans="1:8" ht="15.75" x14ac:dyDescent="0.25">
      <c r="A1" s="48" t="s">
        <v>0</v>
      </c>
      <c r="B1" s="48"/>
      <c r="C1" s="48"/>
      <c r="D1" s="48"/>
      <c r="E1" s="48"/>
      <c r="F1" s="48"/>
      <c r="G1" s="48"/>
      <c r="H1" s="42"/>
    </row>
    <row r="2" spans="1:8" ht="15.75" customHeight="1" x14ac:dyDescent="0.2">
      <c r="A2" s="49" t="str">
        <f>Responses!A2</f>
        <v>RFQ730-17101 MEP Continuing Engineering Design Services</v>
      </c>
      <c r="B2" s="49"/>
      <c r="C2" s="49"/>
      <c r="D2" s="49"/>
      <c r="E2" s="49"/>
      <c r="F2" s="49"/>
      <c r="G2" s="49"/>
      <c r="H2" s="42"/>
    </row>
    <row r="3" spans="1:8" ht="15.75" thickBot="1" x14ac:dyDescent="0.25">
      <c r="A3" s="42"/>
      <c r="B3" s="47"/>
      <c r="C3" s="42"/>
      <c r="D3" s="42"/>
      <c r="E3" s="42"/>
      <c r="F3" s="42"/>
      <c r="G3" s="13"/>
      <c r="H3" s="42"/>
    </row>
    <row r="4" spans="1:8" ht="75" thickTop="1" thickBot="1" x14ac:dyDescent="0.25">
      <c r="A4" s="43" t="s">
        <v>4</v>
      </c>
      <c r="B4" s="21" t="s">
        <v>5</v>
      </c>
      <c r="C4" s="44" t="s">
        <v>6</v>
      </c>
      <c r="D4" s="44" t="s">
        <v>7</v>
      </c>
      <c r="E4" s="44" t="s">
        <v>8</v>
      </c>
      <c r="F4" s="44" t="s">
        <v>9</v>
      </c>
      <c r="G4" s="16" t="s">
        <v>10</v>
      </c>
      <c r="H4" s="45"/>
    </row>
    <row r="5" spans="1:8" ht="16.5" thickTop="1" x14ac:dyDescent="0.2">
      <c r="A5" s="46" t="str">
        <f>Responses!A5</f>
        <v>Affiliated Engineers</v>
      </c>
      <c r="B5" s="22">
        <v>31.5</v>
      </c>
      <c r="C5" s="17">
        <v>21</v>
      </c>
      <c r="D5" s="17">
        <v>4</v>
      </c>
      <c r="E5" s="17">
        <v>3</v>
      </c>
      <c r="F5" s="30">
        <v>3.5</v>
      </c>
      <c r="G5" s="7">
        <f t="shared" ref="G5:G23" si="0">SUM(B5:F5)</f>
        <v>63</v>
      </c>
      <c r="H5" s="26">
        <v>1</v>
      </c>
    </row>
    <row r="6" spans="1:8" ht="15.75" x14ac:dyDescent="0.25">
      <c r="A6" s="46" t="str">
        <f>Responses!A6</f>
        <v>ARUP</v>
      </c>
      <c r="B6" s="22">
        <v>31.5</v>
      </c>
      <c r="C6" s="17">
        <v>21</v>
      </c>
      <c r="D6" s="17">
        <v>5</v>
      </c>
      <c r="E6" s="17">
        <v>3</v>
      </c>
      <c r="F6" s="30">
        <v>3</v>
      </c>
      <c r="G6" s="7">
        <f t="shared" si="0"/>
        <v>63.5</v>
      </c>
      <c r="H6" s="25">
        <v>2</v>
      </c>
    </row>
    <row r="7" spans="1:8" ht="15.75" x14ac:dyDescent="0.25">
      <c r="A7" s="46" t="str">
        <f>Responses!A7</f>
        <v>Bernhard TME Engineering</v>
      </c>
      <c r="B7" s="22">
        <v>27</v>
      </c>
      <c r="C7" s="17">
        <v>17.5</v>
      </c>
      <c r="D7" s="17">
        <v>5</v>
      </c>
      <c r="E7" s="17">
        <v>3</v>
      </c>
      <c r="F7" s="30">
        <v>3</v>
      </c>
      <c r="G7" s="7">
        <f t="shared" si="0"/>
        <v>55.5</v>
      </c>
      <c r="H7" s="27">
        <v>3</v>
      </c>
    </row>
    <row r="8" spans="1:8" ht="15.75" x14ac:dyDescent="0.25">
      <c r="A8" s="46" t="str">
        <f>Responses!A8</f>
        <v>Brinjac Engineering</v>
      </c>
      <c r="B8" s="22">
        <v>27</v>
      </c>
      <c r="C8" s="17">
        <v>17.5</v>
      </c>
      <c r="D8" s="17">
        <v>5</v>
      </c>
      <c r="E8" s="17">
        <v>3</v>
      </c>
      <c r="F8" s="30">
        <v>3</v>
      </c>
      <c r="G8" s="7">
        <f t="shared" si="0"/>
        <v>55.5</v>
      </c>
      <c r="H8" s="25">
        <v>4</v>
      </c>
    </row>
    <row r="9" spans="1:8" ht="15.75" x14ac:dyDescent="0.25">
      <c r="A9" s="46" t="str">
        <f>Responses!A9</f>
        <v>Campos Engineering**     HUB VENDOR</v>
      </c>
      <c r="B9" s="22">
        <v>36</v>
      </c>
      <c r="C9" s="17">
        <v>21</v>
      </c>
      <c r="D9" s="17">
        <v>5</v>
      </c>
      <c r="E9" s="17">
        <v>3.5</v>
      </c>
      <c r="F9" s="30">
        <v>3.5</v>
      </c>
      <c r="G9" s="7">
        <f t="shared" si="0"/>
        <v>69</v>
      </c>
      <c r="H9" s="27">
        <v>6</v>
      </c>
    </row>
    <row r="10" spans="1:8" ht="15.75" x14ac:dyDescent="0.25">
      <c r="A10" s="46" t="str">
        <f>Responses!A10</f>
        <v>DBR Engineering Consultants</v>
      </c>
      <c r="B10" s="22">
        <v>36</v>
      </c>
      <c r="C10" s="17">
        <v>28</v>
      </c>
      <c r="D10" s="17">
        <v>6</v>
      </c>
      <c r="E10" s="17">
        <v>4</v>
      </c>
      <c r="F10" s="30">
        <v>3</v>
      </c>
      <c r="G10" s="7">
        <f t="shared" si="0"/>
        <v>77</v>
      </c>
      <c r="H10" s="25">
        <v>5</v>
      </c>
    </row>
    <row r="11" spans="1:8" ht="15.75" x14ac:dyDescent="0.25">
      <c r="A11" s="46" t="str">
        <f>Responses!A11</f>
        <v>E&amp;C Engineers**     HUB VENDOR</v>
      </c>
      <c r="B11" s="22">
        <v>36</v>
      </c>
      <c r="C11" s="17">
        <v>28</v>
      </c>
      <c r="D11" s="17">
        <v>5</v>
      </c>
      <c r="E11" s="17">
        <v>3.5</v>
      </c>
      <c r="F11" s="30">
        <v>4</v>
      </c>
      <c r="G11" s="7">
        <f t="shared" si="0"/>
        <v>76.5</v>
      </c>
      <c r="H11" s="27">
        <v>7</v>
      </c>
    </row>
    <row r="12" spans="1:8" ht="15.75" x14ac:dyDescent="0.25">
      <c r="A12" s="46" t="str">
        <f>Responses!A12</f>
        <v>Infrastructure Associates**     HUB VENDOR</v>
      </c>
      <c r="B12" s="22">
        <v>36</v>
      </c>
      <c r="C12" s="17">
        <v>24.5</v>
      </c>
      <c r="D12" s="17">
        <v>6</v>
      </c>
      <c r="E12" s="17">
        <v>3.5</v>
      </c>
      <c r="F12" s="30">
        <v>3.5</v>
      </c>
      <c r="G12" s="7">
        <f t="shared" si="0"/>
        <v>73.5</v>
      </c>
      <c r="H12" s="25">
        <v>8</v>
      </c>
    </row>
    <row r="13" spans="1:8" ht="15.75" x14ac:dyDescent="0.25">
      <c r="A13" s="46" t="str">
        <f>Responses!A13</f>
        <v>Johnston, LLC</v>
      </c>
      <c r="B13" s="22">
        <v>31.5</v>
      </c>
      <c r="C13" s="17">
        <v>24.5</v>
      </c>
      <c r="D13" s="17">
        <v>6</v>
      </c>
      <c r="E13" s="17">
        <v>3</v>
      </c>
      <c r="F13" s="30">
        <v>3</v>
      </c>
      <c r="G13" s="7">
        <f t="shared" si="0"/>
        <v>68</v>
      </c>
      <c r="H13" s="27">
        <v>9</v>
      </c>
    </row>
    <row r="14" spans="1:8" ht="15.75" x14ac:dyDescent="0.25">
      <c r="A14" s="46" t="str">
        <f>Responses!A14</f>
        <v>KCI Technologies</v>
      </c>
      <c r="B14" s="22">
        <v>31.5</v>
      </c>
      <c r="C14" s="17">
        <v>24.5</v>
      </c>
      <c r="D14" s="17">
        <v>5</v>
      </c>
      <c r="E14" s="17">
        <v>3.5</v>
      </c>
      <c r="F14" s="30">
        <v>3.5</v>
      </c>
      <c r="G14" s="7">
        <f t="shared" si="0"/>
        <v>68</v>
      </c>
      <c r="H14" s="25">
        <v>10</v>
      </c>
    </row>
    <row r="15" spans="1:8" ht="15.75" x14ac:dyDescent="0.25">
      <c r="A15" s="46" t="str">
        <f>Responses!A15</f>
        <v>Page Southerland Page</v>
      </c>
      <c r="B15" s="22">
        <v>36</v>
      </c>
      <c r="C15" s="17">
        <v>31.5</v>
      </c>
      <c r="D15" s="17">
        <v>5</v>
      </c>
      <c r="E15" s="17">
        <v>3.5</v>
      </c>
      <c r="F15" s="30">
        <v>3.5</v>
      </c>
      <c r="G15" s="7">
        <f t="shared" si="0"/>
        <v>79.5</v>
      </c>
      <c r="H15" s="27">
        <v>11</v>
      </c>
    </row>
    <row r="16" spans="1:8" ht="15.75" x14ac:dyDescent="0.25">
      <c r="A16" s="46" t="str">
        <f>Responses!A16</f>
        <v>PBK</v>
      </c>
      <c r="B16" s="22">
        <v>36</v>
      </c>
      <c r="C16" s="17">
        <v>28</v>
      </c>
      <c r="D16" s="17">
        <v>6</v>
      </c>
      <c r="E16" s="17">
        <v>3.5</v>
      </c>
      <c r="F16" s="30">
        <v>3.5</v>
      </c>
      <c r="G16" s="7">
        <f t="shared" si="0"/>
        <v>77</v>
      </c>
      <c r="H16" s="25">
        <v>12</v>
      </c>
    </row>
    <row r="17" spans="1:8" ht="15.75" x14ac:dyDescent="0.25">
      <c r="A17" s="46" t="str">
        <f>Responses!A17</f>
        <v>Ramirez-Simon Engineering**    HUB VENDOR</v>
      </c>
      <c r="B17" s="22">
        <v>31.5</v>
      </c>
      <c r="C17" s="17">
        <v>21</v>
      </c>
      <c r="D17" s="17">
        <v>5</v>
      </c>
      <c r="E17" s="17">
        <v>3.5</v>
      </c>
      <c r="F17" s="30">
        <v>3.5</v>
      </c>
      <c r="G17" s="7">
        <f t="shared" si="0"/>
        <v>64.5</v>
      </c>
      <c r="H17" s="27">
        <v>13</v>
      </c>
    </row>
    <row r="18" spans="1:8" ht="15.75" x14ac:dyDescent="0.25">
      <c r="A18" s="46" t="str">
        <f>Responses!A18</f>
        <v>Rice and Garner Consulting</v>
      </c>
      <c r="B18" s="22">
        <v>36</v>
      </c>
      <c r="C18" s="17">
        <v>31.5</v>
      </c>
      <c r="D18" s="17">
        <v>6</v>
      </c>
      <c r="E18" s="17">
        <v>3.5</v>
      </c>
      <c r="F18" s="30">
        <v>3.5</v>
      </c>
      <c r="G18" s="7">
        <f t="shared" si="0"/>
        <v>80.5</v>
      </c>
      <c r="H18" s="25">
        <v>14</v>
      </c>
    </row>
    <row r="19" spans="1:8" ht="15.75" x14ac:dyDescent="0.25">
      <c r="A19" s="46" t="str">
        <f>Responses!A19</f>
        <v>Salas O’Brien</v>
      </c>
      <c r="B19" s="22">
        <v>36</v>
      </c>
      <c r="C19" s="17">
        <v>28</v>
      </c>
      <c r="D19" s="17">
        <v>6</v>
      </c>
      <c r="E19" s="17">
        <v>4</v>
      </c>
      <c r="F19" s="30">
        <v>3.5</v>
      </c>
      <c r="G19" s="7">
        <f t="shared" si="0"/>
        <v>77.5</v>
      </c>
      <c r="H19" s="27">
        <v>15</v>
      </c>
    </row>
    <row r="20" spans="1:8" ht="15.75" x14ac:dyDescent="0.25">
      <c r="A20" s="56" t="str">
        <f>Responses!A20</f>
        <v>Stanton Engineering</v>
      </c>
      <c r="B20" s="22">
        <v>36</v>
      </c>
      <c r="C20" s="17">
        <v>24.5</v>
      </c>
      <c r="D20" s="17">
        <v>6</v>
      </c>
      <c r="E20" s="17">
        <v>3.5</v>
      </c>
      <c r="F20" s="30">
        <v>3.5</v>
      </c>
      <c r="G20" s="7">
        <f t="shared" si="0"/>
        <v>73.5</v>
      </c>
      <c r="H20" s="25">
        <v>16</v>
      </c>
    </row>
    <row r="21" spans="1:8" ht="15.75" x14ac:dyDescent="0.25">
      <c r="A21" s="56" t="str">
        <f>Responses!A21</f>
        <v>Sys-Tek PA, Inc.</v>
      </c>
      <c r="B21" s="22">
        <v>22.5</v>
      </c>
      <c r="C21" s="17">
        <v>17.5</v>
      </c>
      <c r="D21" s="17">
        <v>5</v>
      </c>
      <c r="E21" s="17">
        <v>2.5</v>
      </c>
      <c r="F21" s="30">
        <v>2.5</v>
      </c>
      <c r="G21" s="7">
        <f t="shared" si="0"/>
        <v>50</v>
      </c>
      <c r="H21" s="27">
        <v>17</v>
      </c>
    </row>
    <row r="22" spans="1:8" ht="15.75" x14ac:dyDescent="0.25">
      <c r="A22" s="56" t="str">
        <f>Responses!A22</f>
        <v>VoltAir Consulting Engineers</v>
      </c>
      <c r="B22" s="22">
        <v>36</v>
      </c>
      <c r="C22" s="17">
        <v>24.5</v>
      </c>
      <c r="D22" s="17">
        <v>6</v>
      </c>
      <c r="E22" s="17">
        <v>3</v>
      </c>
      <c r="F22" s="30">
        <v>3</v>
      </c>
      <c r="G22" s="7">
        <f t="shared" si="0"/>
        <v>72.5</v>
      </c>
      <c r="H22" s="25">
        <v>18</v>
      </c>
    </row>
    <row r="23" spans="1:8" ht="15.75" x14ac:dyDescent="0.25">
      <c r="A23" s="59" t="str">
        <f>Responses!A23</f>
        <v>WSP USA Buildings</v>
      </c>
      <c r="B23" s="22">
        <v>36</v>
      </c>
      <c r="C23" s="17">
        <v>24.5</v>
      </c>
      <c r="D23" s="17">
        <v>6</v>
      </c>
      <c r="E23" s="17">
        <v>3.5</v>
      </c>
      <c r="F23" s="30">
        <v>3</v>
      </c>
      <c r="G23" s="7">
        <f t="shared" si="0"/>
        <v>73</v>
      </c>
      <c r="H23" s="27">
        <v>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4" workbookViewId="0">
      <selection activeCell="B27" sqref="B27"/>
    </sheetView>
  </sheetViews>
  <sheetFormatPr defaultRowHeight="12.75" x14ac:dyDescent="0.2"/>
  <cols>
    <col min="1" max="1" width="50.5703125" customWidth="1"/>
    <col min="2" max="2" width="8.140625" customWidth="1"/>
    <col min="3" max="3" width="8.5703125" customWidth="1"/>
    <col min="4" max="6" width="8.28515625" bestFit="1" customWidth="1"/>
    <col min="7" max="7" width="9.140625" style="11" customWidth="1"/>
    <col min="8" max="8" width="17.5703125" bestFit="1" customWidth="1"/>
    <col min="9" max="9" width="11.42578125" customWidth="1"/>
  </cols>
  <sheetData>
    <row r="1" spans="1:10" ht="15.75" x14ac:dyDescent="0.25">
      <c r="A1" s="77" t="s">
        <v>0</v>
      </c>
      <c r="B1" s="78"/>
      <c r="C1" s="78"/>
      <c r="D1" s="78"/>
      <c r="E1" s="78"/>
      <c r="F1" s="78"/>
      <c r="G1" s="78"/>
      <c r="H1" s="78"/>
      <c r="I1" s="78"/>
    </row>
    <row r="2" spans="1:10" x14ac:dyDescent="0.2">
      <c r="A2" s="79" t="str">
        <f>Responses!A2</f>
        <v>RFQ730-17101 MEP Continuing Engineering Design Services</v>
      </c>
      <c r="B2" s="80"/>
      <c r="C2" s="80"/>
      <c r="D2" s="80"/>
      <c r="E2" s="80"/>
      <c r="F2" s="80"/>
      <c r="G2" s="80"/>
      <c r="H2" s="80"/>
      <c r="I2" s="80"/>
    </row>
    <row r="3" spans="1:10" ht="15.75" thickBot="1" x14ac:dyDescent="0.25">
      <c r="A3" s="12"/>
      <c r="B3" s="12"/>
      <c r="C3" s="12"/>
      <c r="D3" s="12"/>
      <c r="E3" s="12"/>
      <c r="F3" s="12"/>
      <c r="G3" s="12"/>
      <c r="H3" s="14"/>
      <c r="I3" s="14"/>
    </row>
    <row r="4" spans="1:10" ht="91.5" customHeight="1" thickBot="1" x14ac:dyDescent="0.25">
      <c r="A4" s="3" t="s">
        <v>2</v>
      </c>
      <c r="B4" s="8" t="s">
        <v>54</v>
      </c>
      <c r="C4" s="8" t="s">
        <v>55</v>
      </c>
      <c r="D4" s="8" t="s">
        <v>56</v>
      </c>
      <c r="E4" s="8" t="s">
        <v>57</v>
      </c>
      <c r="F4" s="8" t="s">
        <v>58</v>
      </c>
      <c r="G4" s="8" t="s">
        <v>59</v>
      </c>
      <c r="H4" s="9" t="s">
        <v>3</v>
      </c>
      <c r="I4" s="2" t="s">
        <v>1</v>
      </c>
    </row>
    <row r="5" spans="1:10" s="58" customFormat="1" ht="15.75" x14ac:dyDescent="0.2">
      <c r="A5" s="59" t="str">
        <f>Responses!A5</f>
        <v>Affiliated Engineers</v>
      </c>
      <c r="B5" s="28">
        <f>'1'!G5</f>
        <v>62.5</v>
      </c>
      <c r="C5" s="53">
        <f>'2'!G5</f>
        <v>88.7</v>
      </c>
      <c r="D5" s="53">
        <f>'3'!G5</f>
        <v>90</v>
      </c>
      <c r="E5" s="53">
        <f>'4'!G7</f>
        <v>79</v>
      </c>
      <c r="F5" s="53">
        <f>'5'!G5</f>
        <v>81.099999999999994</v>
      </c>
      <c r="G5" s="54">
        <f>'6'!G5</f>
        <v>63</v>
      </c>
      <c r="H5" s="29">
        <f t="shared" ref="H5:H22" si="0">AVERAGE(B5:G5)</f>
        <v>77.383333333333326</v>
      </c>
      <c r="I5" s="55">
        <f>RANK(H5,$H$5:$H$23,0)</f>
        <v>6</v>
      </c>
      <c r="J5" s="26">
        <v>1</v>
      </c>
    </row>
    <row r="6" spans="1:10" s="58" customFormat="1" ht="15.75" x14ac:dyDescent="0.25">
      <c r="A6" s="59" t="str">
        <f>Responses!A6</f>
        <v>ARUP</v>
      </c>
      <c r="B6" s="28">
        <f>'1'!G6</f>
        <v>58.2</v>
      </c>
      <c r="C6" s="53">
        <f>'2'!G6</f>
        <v>74.5</v>
      </c>
      <c r="D6" s="53">
        <f>'3'!G6</f>
        <v>78.5</v>
      </c>
      <c r="E6" s="53">
        <f>'4'!G8</f>
        <v>63</v>
      </c>
      <c r="F6" s="53">
        <f>'5'!G6</f>
        <v>91.6</v>
      </c>
      <c r="G6" s="54">
        <f>'6'!G6</f>
        <v>63.5</v>
      </c>
      <c r="H6" s="29">
        <f t="shared" si="0"/>
        <v>71.55</v>
      </c>
      <c r="I6" s="55">
        <f t="shared" ref="I6:I23" si="1">RANK(H6,$H$5:$H$23,0)</f>
        <v>12</v>
      </c>
      <c r="J6" s="25">
        <v>2</v>
      </c>
    </row>
    <row r="7" spans="1:10" s="58" customFormat="1" ht="15.75" x14ac:dyDescent="0.25">
      <c r="A7" s="59" t="str">
        <f>Responses!A7</f>
        <v>Bernhard TME Engineering</v>
      </c>
      <c r="B7" s="28">
        <f>'1'!G7</f>
        <v>60</v>
      </c>
      <c r="C7" s="53">
        <f>'2'!G7</f>
        <v>84.100000000000009</v>
      </c>
      <c r="D7" s="53">
        <f>'3'!G7</f>
        <v>82.5</v>
      </c>
      <c r="E7" s="53">
        <f>'4'!G9</f>
        <v>96</v>
      </c>
      <c r="F7" s="53">
        <f>'5'!G7</f>
        <v>71.900000000000006</v>
      </c>
      <c r="G7" s="54">
        <f>'6'!G7</f>
        <v>55.5</v>
      </c>
      <c r="H7" s="29">
        <f t="shared" si="0"/>
        <v>75</v>
      </c>
      <c r="I7" s="55">
        <f t="shared" si="1"/>
        <v>9</v>
      </c>
      <c r="J7" s="27">
        <v>3</v>
      </c>
    </row>
    <row r="8" spans="1:10" s="58" customFormat="1" ht="15.75" x14ac:dyDescent="0.25">
      <c r="A8" s="59" t="str">
        <f>Responses!A8</f>
        <v>Brinjac Engineering</v>
      </c>
      <c r="B8" s="28">
        <f>'1'!G8</f>
        <v>60.1</v>
      </c>
      <c r="C8" s="53">
        <f>'2'!G8</f>
        <v>72.3</v>
      </c>
      <c r="D8" s="53">
        <f>'3'!G8</f>
        <v>71</v>
      </c>
      <c r="E8" s="53">
        <f>'4'!G10</f>
        <v>60</v>
      </c>
      <c r="F8" s="53">
        <f>'5'!G8</f>
        <v>69.400000000000006</v>
      </c>
      <c r="G8" s="54">
        <f>'6'!G8</f>
        <v>55.5</v>
      </c>
      <c r="H8" s="29">
        <f t="shared" si="0"/>
        <v>64.716666666666654</v>
      </c>
      <c r="I8" s="55">
        <f t="shared" si="1"/>
        <v>18</v>
      </c>
      <c r="J8" s="25">
        <v>4</v>
      </c>
    </row>
    <row r="9" spans="1:10" s="58" customFormat="1" ht="15.75" x14ac:dyDescent="0.25">
      <c r="A9" s="59" t="str">
        <f>Responses!A9</f>
        <v>Campos Engineering**     HUB VENDOR</v>
      </c>
      <c r="B9" s="28">
        <f>'1'!G9</f>
        <v>67.5</v>
      </c>
      <c r="C9" s="53">
        <f>'2'!G9</f>
        <v>69.5</v>
      </c>
      <c r="D9" s="53">
        <f>'3'!G9</f>
        <v>70</v>
      </c>
      <c r="E9" s="53">
        <f>'4'!G11</f>
        <v>80</v>
      </c>
      <c r="F9" s="53">
        <f>'5'!G9</f>
        <v>67.900000000000006</v>
      </c>
      <c r="G9" s="54">
        <f>'6'!G9</f>
        <v>69</v>
      </c>
      <c r="H9" s="29">
        <f t="shared" si="0"/>
        <v>70.649999999999991</v>
      </c>
      <c r="I9" s="55">
        <f t="shared" si="1"/>
        <v>13</v>
      </c>
      <c r="J9" s="27">
        <v>6</v>
      </c>
    </row>
    <row r="10" spans="1:10" s="67" customFormat="1" ht="15.75" x14ac:dyDescent="0.25">
      <c r="A10" s="60" t="str">
        <f>Responses!A10</f>
        <v>DBR Engineering Consultants</v>
      </c>
      <c r="B10" s="61">
        <f>'1'!G10</f>
        <v>58</v>
      </c>
      <c r="C10" s="62">
        <f>'2'!G10</f>
        <v>81.5</v>
      </c>
      <c r="D10" s="62">
        <f>'3'!G10</f>
        <v>83.9</v>
      </c>
      <c r="E10" s="62">
        <f>'4'!G12</f>
        <v>92</v>
      </c>
      <c r="F10" s="62">
        <f>'5'!G10</f>
        <v>73.099999999999994</v>
      </c>
      <c r="G10" s="63">
        <f>'6'!G10</f>
        <v>77</v>
      </c>
      <c r="H10" s="64">
        <f t="shared" si="0"/>
        <v>77.583333333333329</v>
      </c>
      <c r="I10" s="65">
        <f t="shared" si="1"/>
        <v>5</v>
      </c>
      <c r="J10" s="66">
        <v>5</v>
      </c>
    </row>
    <row r="11" spans="1:10" s="58" customFormat="1" ht="15.75" x14ac:dyDescent="0.25">
      <c r="A11" s="59" t="str">
        <f>Responses!A11</f>
        <v>E&amp;C Engineers**     HUB VENDOR</v>
      </c>
      <c r="B11" s="28">
        <f>'1'!G11</f>
        <v>56.8</v>
      </c>
      <c r="C11" s="53">
        <f>'2'!G11</f>
        <v>77.5</v>
      </c>
      <c r="D11" s="53">
        <f>'3'!G11</f>
        <v>79.75</v>
      </c>
      <c r="E11" s="53">
        <f>'4'!G13</f>
        <v>89</v>
      </c>
      <c r="F11" s="53">
        <f>'5'!G11</f>
        <v>69.5</v>
      </c>
      <c r="G11" s="54">
        <f>'6'!G11</f>
        <v>76.5</v>
      </c>
      <c r="H11" s="29">
        <f t="shared" si="0"/>
        <v>74.841666666666669</v>
      </c>
      <c r="I11" s="55">
        <f t="shared" si="1"/>
        <v>10</v>
      </c>
      <c r="J11" s="27">
        <v>7</v>
      </c>
    </row>
    <row r="12" spans="1:10" s="67" customFormat="1" ht="15.75" x14ac:dyDescent="0.25">
      <c r="A12" s="60" t="str">
        <f>Responses!A12</f>
        <v>Infrastructure Associates**     HUB VENDOR</v>
      </c>
      <c r="B12" s="61">
        <f>'1'!G12</f>
        <v>55.5</v>
      </c>
      <c r="C12" s="62">
        <f>'2'!G12</f>
        <v>81.5</v>
      </c>
      <c r="D12" s="62">
        <f>'3'!G12</f>
        <v>95</v>
      </c>
      <c r="E12" s="62">
        <f>'4'!G14</f>
        <v>100</v>
      </c>
      <c r="F12" s="62">
        <f>'5'!G12</f>
        <v>93.5</v>
      </c>
      <c r="G12" s="63">
        <f>'6'!G12</f>
        <v>73.5</v>
      </c>
      <c r="H12" s="64">
        <f t="shared" si="0"/>
        <v>83.166666666666671</v>
      </c>
      <c r="I12" s="65">
        <f t="shared" si="1"/>
        <v>1</v>
      </c>
      <c r="J12" s="66">
        <v>8</v>
      </c>
    </row>
    <row r="13" spans="1:10" s="58" customFormat="1" ht="15.75" x14ac:dyDescent="0.25">
      <c r="A13" s="59" t="str">
        <f>Responses!A13</f>
        <v>Johnston, LLC</v>
      </c>
      <c r="B13" s="28">
        <f>'1'!G13</f>
        <v>58</v>
      </c>
      <c r="C13" s="53">
        <f>'2'!G13</f>
        <v>90.300000000000011</v>
      </c>
      <c r="D13" s="53">
        <f>'3'!G13</f>
        <v>77.75</v>
      </c>
      <c r="E13" s="53">
        <f>'4'!G15</f>
        <v>44</v>
      </c>
      <c r="F13" s="53">
        <f>'5'!G13</f>
        <v>71</v>
      </c>
      <c r="G13" s="54">
        <f>'6'!G13</f>
        <v>68</v>
      </c>
      <c r="H13" s="29">
        <f t="shared" si="0"/>
        <v>68.174999999999997</v>
      </c>
      <c r="I13" s="55">
        <f t="shared" si="1"/>
        <v>17</v>
      </c>
      <c r="J13" s="27">
        <v>9</v>
      </c>
    </row>
    <row r="14" spans="1:10" s="58" customFormat="1" ht="15.75" x14ac:dyDescent="0.25">
      <c r="A14" s="59" t="str">
        <f>Responses!A14</f>
        <v>KCI Technologies</v>
      </c>
      <c r="B14" s="28">
        <f>'1'!G14</f>
        <v>63.5</v>
      </c>
      <c r="C14" s="53">
        <f>'2'!G14</f>
        <v>90.300000000000011</v>
      </c>
      <c r="D14" s="53">
        <f>'3'!G14</f>
        <v>93</v>
      </c>
      <c r="E14" s="53">
        <f>'4'!G16</f>
        <v>60</v>
      </c>
      <c r="F14" s="53">
        <f>'5'!G14</f>
        <v>81.099999999999994</v>
      </c>
      <c r="G14" s="54">
        <f>'6'!G14</f>
        <v>68</v>
      </c>
      <c r="H14" s="29">
        <f t="shared" si="0"/>
        <v>75.983333333333334</v>
      </c>
      <c r="I14" s="55">
        <f t="shared" si="1"/>
        <v>8</v>
      </c>
      <c r="J14" s="25">
        <v>10</v>
      </c>
    </row>
    <row r="15" spans="1:10" s="67" customFormat="1" ht="15.75" x14ac:dyDescent="0.25">
      <c r="A15" s="60" t="str">
        <f>Responses!A15</f>
        <v>Page Southerland Page</v>
      </c>
      <c r="B15" s="61">
        <f>'1'!G15</f>
        <v>64.099999999999994</v>
      </c>
      <c r="C15" s="62">
        <f>'2'!G15</f>
        <v>91.5</v>
      </c>
      <c r="D15" s="62">
        <f>'3'!G15</f>
        <v>73.25</v>
      </c>
      <c r="E15" s="62">
        <f>'4'!G17</f>
        <v>82</v>
      </c>
      <c r="F15" s="62">
        <f>'5'!G15</f>
        <v>91.2</v>
      </c>
      <c r="G15" s="63">
        <f>'6'!G15</f>
        <v>79.5</v>
      </c>
      <c r="H15" s="64">
        <f t="shared" si="0"/>
        <v>80.25833333333334</v>
      </c>
      <c r="I15" s="65">
        <f t="shared" si="1"/>
        <v>2</v>
      </c>
      <c r="J15" s="66">
        <v>11</v>
      </c>
    </row>
    <row r="16" spans="1:10" s="37" customFormat="1" ht="15.75" x14ac:dyDescent="0.25">
      <c r="A16" s="59" t="str">
        <f>Responses!A16</f>
        <v>PBK</v>
      </c>
      <c r="B16" s="28">
        <f>'1'!G16</f>
        <v>60</v>
      </c>
      <c r="C16" s="53">
        <f>'2'!G16</f>
        <v>90.800000000000011</v>
      </c>
      <c r="D16" s="53">
        <f>'3'!G16</f>
        <v>82</v>
      </c>
      <c r="E16" s="53">
        <f>'4'!G18</f>
        <v>45</v>
      </c>
      <c r="F16" s="53">
        <f>'5'!G16</f>
        <v>92.600000000000009</v>
      </c>
      <c r="G16" s="54">
        <f>'6'!G16</f>
        <v>77</v>
      </c>
      <c r="H16" s="29">
        <f t="shared" si="0"/>
        <v>74.566666666666677</v>
      </c>
      <c r="I16" s="55">
        <f t="shared" si="1"/>
        <v>11</v>
      </c>
      <c r="J16" s="25">
        <v>12</v>
      </c>
    </row>
    <row r="17" spans="1:10" s="37" customFormat="1" ht="15.75" x14ac:dyDescent="0.25">
      <c r="A17" s="59" t="str">
        <f>Responses!A17</f>
        <v>Ramirez-Simon Engineering**    HUB VENDOR</v>
      </c>
      <c r="B17" s="28">
        <f>'1'!G17</f>
        <v>51</v>
      </c>
      <c r="C17" s="53">
        <f>'2'!G17</f>
        <v>69.5</v>
      </c>
      <c r="D17" s="53">
        <f>'3'!G17</f>
        <v>75.5</v>
      </c>
      <c r="E17" s="53">
        <f>'4'!G19</f>
        <v>96</v>
      </c>
      <c r="F17" s="53">
        <f>'5'!G17</f>
        <v>63.999999999999993</v>
      </c>
      <c r="G17" s="54">
        <f>'6'!G17</f>
        <v>64.5</v>
      </c>
      <c r="H17" s="29">
        <f t="shared" si="0"/>
        <v>70.083333333333329</v>
      </c>
      <c r="I17" s="55">
        <f t="shared" si="1"/>
        <v>14</v>
      </c>
      <c r="J17" s="27">
        <v>13</v>
      </c>
    </row>
    <row r="18" spans="1:10" s="67" customFormat="1" ht="15.75" x14ac:dyDescent="0.25">
      <c r="A18" s="60" t="str">
        <f>Responses!A18</f>
        <v>Rice and Garner Consulting</v>
      </c>
      <c r="B18" s="61">
        <f>'1'!G18</f>
        <v>63.8</v>
      </c>
      <c r="C18" s="62">
        <f>'2'!G18</f>
        <v>90.800000000000011</v>
      </c>
      <c r="D18" s="62">
        <f>'3'!G18</f>
        <v>94</v>
      </c>
      <c r="E18" s="62">
        <f>'4'!G20</f>
        <v>71</v>
      </c>
      <c r="F18" s="62">
        <f>'5'!G18</f>
        <v>67</v>
      </c>
      <c r="G18" s="63">
        <f>'6'!G18</f>
        <v>80.5</v>
      </c>
      <c r="H18" s="64">
        <f t="shared" si="0"/>
        <v>77.850000000000009</v>
      </c>
      <c r="I18" s="65">
        <f t="shared" si="1"/>
        <v>4</v>
      </c>
      <c r="J18" s="76">
        <v>14</v>
      </c>
    </row>
    <row r="19" spans="1:10" s="37" customFormat="1" ht="15.75" x14ac:dyDescent="0.25">
      <c r="A19" s="59" t="str">
        <f>Responses!A19</f>
        <v>Salas O’Brien</v>
      </c>
      <c r="B19" s="28">
        <f>'1'!G19</f>
        <v>58.6</v>
      </c>
      <c r="C19" s="53">
        <f>'2'!G19</f>
        <v>87.6</v>
      </c>
      <c r="D19" s="53">
        <f>'3'!G19</f>
        <v>93</v>
      </c>
      <c r="E19" s="53">
        <f>'4'!G21</f>
        <v>41</v>
      </c>
      <c r="F19" s="53">
        <f>'5'!G19</f>
        <v>100</v>
      </c>
      <c r="G19" s="54">
        <f>'6'!G19</f>
        <v>77.5</v>
      </c>
      <c r="H19" s="29">
        <f t="shared" si="0"/>
        <v>76.283333333333331</v>
      </c>
      <c r="I19" s="55">
        <f t="shared" si="1"/>
        <v>7</v>
      </c>
      <c r="J19" s="32">
        <v>15</v>
      </c>
    </row>
    <row r="20" spans="1:10" s="42" customFormat="1" ht="15.75" x14ac:dyDescent="0.25">
      <c r="A20" s="59" t="str">
        <f>Responses!A20</f>
        <v>Stanton Engineering</v>
      </c>
      <c r="B20" s="28">
        <f>'1'!G20</f>
        <v>56.6</v>
      </c>
      <c r="C20" s="53">
        <f>'2'!G20</f>
        <v>73.5</v>
      </c>
      <c r="D20" s="53">
        <f>'3'!G20</f>
        <v>69.5</v>
      </c>
      <c r="E20" s="53">
        <f>'4'!G22</f>
        <v>40</v>
      </c>
      <c r="F20" s="53">
        <f>'5'!G20</f>
        <v>99.7</v>
      </c>
      <c r="G20" s="54">
        <f>'6'!G20</f>
        <v>73.5</v>
      </c>
      <c r="H20" s="29">
        <f t="shared" si="0"/>
        <v>68.8</v>
      </c>
      <c r="I20" s="55">
        <f t="shared" si="1"/>
        <v>16</v>
      </c>
      <c r="J20" s="31">
        <v>16</v>
      </c>
    </row>
    <row r="21" spans="1:10" s="57" customFormat="1" ht="15.75" x14ac:dyDescent="0.25">
      <c r="A21" s="59" t="str">
        <f>Responses!A21</f>
        <v>Sys-Tek PA, Inc.</v>
      </c>
      <c r="B21" s="28">
        <f>'1'!G21</f>
        <v>53.599999999999994</v>
      </c>
      <c r="C21" s="53">
        <f>'2'!G21</f>
        <v>69</v>
      </c>
      <c r="D21" s="53">
        <f>'3'!G21</f>
        <v>80.75</v>
      </c>
      <c r="E21" s="53">
        <f>'4'!G23</f>
        <v>32</v>
      </c>
      <c r="F21" s="53">
        <f>'5'!G21</f>
        <v>84</v>
      </c>
      <c r="G21" s="54">
        <f>'6'!G21</f>
        <v>50</v>
      </c>
      <c r="H21" s="29">
        <f t="shared" si="0"/>
        <v>61.558333333333337</v>
      </c>
      <c r="I21" s="55">
        <f t="shared" si="1"/>
        <v>19</v>
      </c>
      <c r="J21" s="32">
        <v>17</v>
      </c>
    </row>
    <row r="22" spans="1:10" s="42" customFormat="1" ht="15.75" x14ac:dyDescent="0.25">
      <c r="A22" s="59" t="str">
        <f>Responses!A22</f>
        <v>VoltAir Consulting Engineers</v>
      </c>
      <c r="B22" s="28">
        <f>'1'!G22</f>
        <v>57</v>
      </c>
      <c r="C22" s="53">
        <f>'2'!G22</f>
        <v>79.899999999999991</v>
      </c>
      <c r="D22" s="53">
        <f>'3'!G22</f>
        <v>60.5</v>
      </c>
      <c r="E22" s="53">
        <f>'4'!G24</f>
        <v>59</v>
      </c>
      <c r="F22" s="53">
        <f>'5'!G22</f>
        <v>85.5</v>
      </c>
      <c r="G22" s="54">
        <f>'6'!G22</f>
        <v>72.5</v>
      </c>
      <c r="H22" s="29">
        <f t="shared" si="0"/>
        <v>69.066666666666663</v>
      </c>
      <c r="I22" s="55">
        <f t="shared" si="1"/>
        <v>15</v>
      </c>
      <c r="J22" s="31">
        <v>18</v>
      </c>
    </row>
    <row r="23" spans="1:10" s="67" customFormat="1" ht="15.75" x14ac:dyDescent="0.25">
      <c r="A23" s="60" t="str">
        <f>Responses!A23</f>
        <v>WSP USA Buildings</v>
      </c>
      <c r="B23" s="61">
        <f>'1'!G23</f>
        <v>61.5</v>
      </c>
      <c r="C23" s="62">
        <f>'2'!G23</f>
        <v>86</v>
      </c>
      <c r="D23" s="62">
        <f>'3'!G23</f>
        <v>85.75</v>
      </c>
      <c r="E23" s="62">
        <f>'4'!G25</f>
        <v>99</v>
      </c>
      <c r="F23" s="62">
        <f>'5'!G23</f>
        <v>67.099999999999994</v>
      </c>
      <c r="G23" s="63">
        <f>'6'!G23</f>
        <v>73</v>
      </c>
      <c r="H23" s="64">
        <f t="shared" ref="H23" si="2">AVERAGE(B23:G23)</f>
        <v>78.725000000000009</v>
      </c>
      <c r="I23" s="65">
        <f t="shared" si="1"/>
        <v>3</v>
      </c>
      <c r="J23" s="76">
        <v>19</v>
      </c>
    </row>
    <row r="24" spans="1:10" s="42" customFormat="1" x14ac:dyDescent="0.2"/>
    <row r="25" spans="1:10" ht="15" x14ac:dyDescent="0.2">
      <c r="A25" s="42"/>
      <c r="B25" s="15" t="s">
        <v>60</v>
      </c>
      <c r="C25" s="42"/>
      <c r="D25" s="42"/>
      <c r="E25" s="42"/>
      <c r="G25"/>
      <c r="H25" s="11"/>
    </row>
    <row r="26" spans="1:10" ht="15" x14ac:dyDescent="0.2">
      <c r="A26" s="42"/>
      <c r="B26" s="12"/>
      <c r="C26" s="42"/>
      <c r="D26" s="42"/>
      <c r="E26" s="42"/>
      <c r="G26"/>
      <c r="H26" s="11"/>
    </row>
    <row r="27" spans="1:10" ht="15" x14ac:dyDescent="0.2">
      <c r="A27" s="42"/>
      <c r="B27" s="15" t="s">
        <v>61</v>
      </c>
      <c r="C27" s="42"/>
      <c r="D27" s="42"/>
      <c r="E27" s="42"/>
      <c r="G27"/>
      <c r="H27" s="11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E28" sqref="E28"/>
    </sheetView>
  </sheetViews>
  <sheetFormatPr defaultRowHeight="12.75" x14ac:dyDescent="0.2"/>
  <cols>
    <col min="1" max="1" width="30" customWidth="1"/>
    <col min="5" max="5" width="28.28515625" customWidth="1"/>
  </cols>
  <sheetData>
    <row r="1" spans="1:10" ht="15.75" x14ac:dyDescent="0.25">
      <c r="A1" s="77" t="s">
        <v>12</v>
      </c>
      <c r="B1" s="77"/>
      <c r="C1" s="77"/>
      <c r="D1" s="77"/>
      <c r="E1" s="77"/>
      <c r="F1" s="77"/>
      <c r="G1" s="77"/>
      <c r="H1" s="77"/>
      <c r="I1" s="12"/>
      <c r="J1" s="12"/>
    </row>
    <row r="2" spans="1:10" ht="15.75" x14ac:dyDescent="0.25">
      <c r="A2" s="94" t="str">
        <f>[1]Cover!$A$6</f>
        <v xml:space="preserve">RFQ730-17101 MEP Continuing Engineering Design Services </v>
      </c>
      <c r="B2" s="77"/>
      <c r="C2" s="77"/>
      <c r="D2" s="77"/>
      <c r="E2" s="77"/>
      <c r="F2" s="77"/>
      <c r="G2" s="77"/>
      <c r="H2" s="77"/>
      <c r="I2" s="12"/>
      <c r="J2" s="12"/>
    </row>
    <row r="3" spans="1:10" ht="15" x14ac:dyDescent="0.2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0" ht="16.5" thickBot="1" x14ac:dyDescent="0.3">
      <c r="A4" s="12" t="s">
        <v>13</v>
      </c>
      <c r="B4" s="95"/>
      <c r="C4" s="95"/>
      <c r="D4" s="95"/>
      <c r="E4" s="95"/>
      <c r="F4" s="12"/>
      <c r="G4" s="12"/>
      <c r="H4" s="12"/>
      <c r="I4" s="12"/>
      <c r="J4" s="12"/>
    </row>
    <row r="5" spans="1:10" ht="15" x14ac:dyDescent="0.2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0" ht="15.75" thickBot="1" x14ac:dyDescent="0.25">
      <c r="A6" s="12" t="s">
        <v>14</v>
      </c>
      <c r="B6" s="96"/>
      <c r="C6" s="96"/>
      <c r="D6" s="96"/>
      <c r="E6" s="96"/>
      <c r="F6" s="12"/>
      <c r="G6" s="12"/>
      <c r="H6" s="12"/>
      <c r="I6" s="12"/>
      <c r="J6" s="12"/>
    </row>
    <row r="7" spans="1:10" ht="15" x14ac:dyDescent="0.2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0" ht="15" customHeight="1" x14ac:dyDescent="0.2">
      <c r="A8" s="97" t="s">
        <v>15</v>
      </c>
      <c r="B8" s="97"/>
      <c r="C8" s="97"/>
      <c r="D8" s="97"/>
      <c r="E8" s="97"/>
      <c r="F8" s="97"/>
      <c r="G8" s="97"/>
      <c r="H8" s="97"/>
      <c r="I8" s="12"/>
      <c r="J8" s="12"/>
    </row>
    <row r="9" spans="1:10" ht="15" x14ac:dyDescent="0.2">
      <c r="A9" s="97"/>
      <c r="B9" s="97"/>
      <c r="C9" s="97"/>
      <c r="D9" s="97"/>
      <c r="E9" s="97"/>
      <c r="F9" s="97"/>
      <c r="G9" s="97"/>
      <c r="H9" s="97"/>
      <c r="I9" s="12"/>
      <c r="J9" s="12"/>
    </row>
    <row r="10" spans="1:10" ht="15.75" thickBot="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ht="16.5" thickTop="1" x14ac:dyDescent="0.25">
      <c r="A11" s="98" t="s">
        <v>16</v>
      </c>
      <c r="B11" s="99"/>
      <c r="C11" s="99"/>
      <c r="D11" s="99"/>
      <c r="E11" s="100"/>
      <c r="F11" s="12"/>
      <c r="G11" s="12"/>
      <c r="H11" s="12"/>
      <c r="I11" s="12"/>
      <c r="J11" s="12"/>
    </row>
    <row r="12" spans="1:10" ht="15" customHeight="1" x14ac:dyDescent="0.2">
      <c r="A12" s="101" t="s">
        <v>17</v>
      </c>
      <c r="B12" s="102"/>
      <c r="C12" s="102"/>
      <c r="D12" s="102"/>
      <c r="E12" s="103"/>
      <c r="F12" s="12"/>
      <c r="G12" s="12"/>
      <c r="H12" s="12"/>
      <c r="I12" s="12"/>
      <c r="J12" s="12"/>
    </row>
    <row r="13" spans="1:10" ht="15" x14ac:dyDescent="0.2">
      <c r="A13" s="104" t="s">
        <v>18</v>
      </c>
      <c r="B13" s="105"/>
      <c r="C13" s="105"/>
      <c r="D13" s="105"/>
      <c r="E13" s="106"/>
      <c r="F13" s="12"/>
      <c r="G13" s="12"/>
      <c r="H13" s="12"/>
      <c r="I13" s="12"/>
      <c r="J13" s="12"/>
    </row>
    <row r="14" spans="1:10" ht="15" x14ac:dyDescent="0.2">
      <c r="A14" s="104" t="s">
        <v>19</v>
      </c>
      <c r="B14" s="105"/>
      <c r="C14" s="105"/>
      <c r="D14" s="105"/>
      <c r="E14" s="106"/>
      <c r="F14" s="12"/>
      <c r="G14" s="12"/>
      <c r="H14" s="12"/>
      <c r="I14" s="12"/>
      <c r="J14" s="12"/>
    </row>
    <row r="15" spans="1:10" ht="15" x14ac:dyDescent="0.2">
      <c r="A15" s="104" t="s">
        <v>20</v>
      </c>
      <c r="B15" s="105"/>
      <c r="C15" s="105"/>
      <c r="D15" s="105"/>
      <c r="E15" s="106"/>
      <c r="F15" s="12"/>
      <c r="G15" s="12"/>
      <c r="H15" s="12"/>
      <c r="I15" s="12"/>
      <c r="J15" s="12"/>
    </row>
    <row r="16" spans="1:10" ht="15" x14ac:dyDescent="0.2">
      <c r="A16" s="104" t="s">
        <v>21</v>
      </c>
      <c r="B16" s="105"/>
      <c r="C16" s="105"/>
      <c r="D16" s="105"/>
      <c r="E16" s="106"/>
      <c r="F16" s="12"/>
      <c r="G16" s="12"/>
      <c r="H16" s="12"/>
      <c r="I16" s="12"/>
      <c r="J16" s="12"/>
    </row>
    <row r="17" spans="1:10" ht="15.75" thickBot="1" x14ac:dyDescent="0.25">
      <c r="A17" s="91" t="s">
        <v>22</v>
      </c>
      <c r="B17" s="92"/>
      <c r="C17" s="92"/>
      <c r="D17" s="92"/>
      <c r="E17" s="93"/>
      <c r="F17" s="12"/>
      <c r="G17" s="12"/>
      <c r="H17" s="12"/>
      <c r="I17" s="12"/>
      <c r="J17" s="12"/>
    </row>
    <row r="18" spans="1:10" ht="16.5" thickTop="1" thickBo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spans="1:10" ht="16.5" thickTop="1" x14ac:dyDescent="0.25">
      <c r="A19" s="89" t="s">
        <v>23</v>
      </c>
      <c r="B19" s="90"/>
      <c r="C19" s="90"/>
      <c r="D19" s="90"/>
      <c r="E19" s="90"/>
      <c r="F19" s="68" t="s">
        <v>24</v>
      </c>
      <c r="G19" s="68" t="s">
        <v>25</v>
      </c>
      <c r="H19" s="69" t="s">
        <v>26</v>
      </c>
      <c r="I19" s="12"/>
      <c r="J19" s="12"/>
    </row>
    <row r="20" spans="1:10" ht="35.25" customHeight="1" x14ac:dyDescent="0.2">
      <c r="A20" s="81" t="s">
        <v>48</v>
      </c>
      <c r="B20" s="82"/>
      <c r="C20" s="82"/>
      <c r="D20" s="82"/>
      <c r="E20" s="83"/>
      <c r="F20" s="70"/>
      <c r="G20" s="70">
        <v>9</v>
      </c>
      <c r="H20" s="71">
        <f t="shared" ref="H20:H24" si="0">F20*G20</f>
        <v>0</v>
      </c>
      <c r="I20" s="72"/>
      <c r="J20" s="73"/>
    </row>
    <row r="21" spans="1:10" ht="48" customHeight="1" x14ac:dyDescent="0.2">
      <c r="A21" s="81" t="s">
        <v>49</v>
      </c>
      <c r="B21" s="82"/>
      <c r="C21" s="82"/>
      <c r="D21" s="82"/>
      <c r="E21" s="83"/>
      <c r="F21" s="70"/>
      <c r="G21" s="70">
        <v>7</v>
      </c>
      <c r="H21" s="71">
        <f t="shared" si="0"/>
        <v>0</v>
      </c>
      <c r="I21" s="72"/>
      <c r="J21" s="72"/>
    </row>
    <row r="22" spans="1:10" ht="36" customHeight="1" x14ac:dyDescent="0.2">
      <c r="A22" s="81" t="s">
        <v>50</v>
      </c>
      <c r="B22" s="82"/>
      <c r="C22" s="82"/>
      <c r="D22" s="82"/>
      <c r="E22" s="83"/>
      <c r="F22" s="70"/>
      <c r="G22" s="70">
        <v>2</v>
      </c>
      <c r="H22" s="71">
        <f t="shared" si="0"/>
        <v>0</v>
      </c>
      <c r="I22" s="72"/>
      <c r="J22" s="72"/>
    </row>
    <row r="23" spans="1:10" ht="36" customHeight="1" x14ac:dyDescent="0.2">
      <c r="A23" s="81" t="s">
        <v>51</v>
      </c>
      <c r="B23" s="82"/>
      <c r="C23" s="82"/>
      <c r="D23" s="82"/>
      <c r="E23" s="83"/>
      <c r="F23" s="70"/>
      <c r="G23" s="70">
        <v>1</v>
      </c>
      <c r="H23" s="71">
        <f t="shared" si="0"/>
        <v>0</v>
      </c>
      <c r="I23" s="72"/>
      <c r="J23" s="72"/>
    </row>
    <row r="24" spans="1:10" ht="39" customHeight="1" x14ac:dyDescent="0.2">
      <c r="A24" s="84" t="s">
        <v>52</v>
      </c>
      <c r="B24" s="85"/>
      <c r="C24" s="85"/>
      <c r="D24" s="85"/>
      <c r="E24" s="86"/>
      <c r="F24" s="70"/>
      <c r="G24" s="70">
        <v>1</v>
      </c>
      <c r="H24" s="71">
        <f t="shared" si="0"/>
        <v>0</v>
      </c>
      <c r="I24" s="72"/>
      <c r="J24" s="72"/>
    </row>
    <row r="25" spans="1:10" ht="48" customHeight="1" thickBot="1" x14ac:dyDescent="0.3">
      <c r="A25" s="12"/>
      <c r="B25" s="12"/>
      <c r="C25" s="12"/>
      <c r="D25" s="12"/>
      <c r="E25" s="12"/>
      <c r="F25" s="12"/>
      <c r="G25" s="74" t="s">
        <v>27</v>
      </c>
      <c r="H25" s="75">
        <f>SUM(H20:H24)</f>
        <v>0</v>
      </c>
      <c r="I25" s="12"/>
      <c r="J25" s="72"/>
    </row>
    <row r="26" spans="1:10" ht="15" x14ac:dyDescent="0.2">
      <c r="A26" s="87" t="s">
        <v>28</v>
      </c>
      <c r="B26" s="87"/>
      <c r="C26" s="87"/>
      <c r="D26" s="87"/>
      <c r="E26" s="87"/>
      <c r="F26" s="12"/>
      <c r="G26" s="12"/>
      <c r="H26" s="12"/>
      <c r="I26" s="12"/>
      <c r="J26" s="12"/>
    </row>
    <row r="27" spans="1:10" ht="15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10" ht="15" x14ac:dyDescent="0.2">
      <c r="A28" s="88" t="s">
        <v>53</v>
      </c>
      <c r="B28" s="88"/>
      <c r="C28" s="88"/>
      <c r="D28" s="12"/>
      <c r="E28" s="12"/>
      <c r="F28" s="12"/>
      <c r="G28" s="12"/>
      <c r="H28" s="12"/>
      <c r="I28" s="12"/>
      <c r="J28" s="12"/>
    </row>
    <row r="29" spans="1:10" ht="15" x14ac:dyDescent="0.2">
      <c r="A29" s="12"/>
      <c r="B29" s="12"/>
      <c r="C29" s="12"/>
      <c r="D29" s="12"/>
      <c r="E29" s="12"/>
      <c r="F29" s="12"/>
      <c r="G29" s="12"/>
      <c r="H29" s="12"/>
      <c r="I29" s="12"/>
    </row>
    <row r="30" spans="1:10" x14ac:dyDescent="0.2">
      <c r="A30" s="57"/>
      <c r="B30" s="57"/>
      <c r="C30" s="57"/>
      <c r="D30" s="57"/>
      <c r="E30" s="57"/>
      <c r="F30" s="57"/>
      <c r="G30" s="57"/>
      <c r="H30" s="57"/>
      <c r="I30" s="57"/>
    </row>
    <row r="31" spans="1:10" x14ac:dyDescent="0.2">
      <c r="A31" s="57"/>
      <c r="B31" s="57"/>
      <c r="C31" s="57"/>
      <c r="D31" s="57"/>
      <c r="E31" s="57"/>
      <c r="F31" s="57"/>
      <c r="G31" s="57"/>
      <c r="H31" s="57"/>
      <c r="I31" s="57"/>
    </row>
  </sheetData>
  <protectedRanges>
    <protectedRange sqref="B6:E6" name="Name_1_2_1"/>
    <protectedRange sqref="F20:F24" name="Points_1_2_1"/>
  </protectedRanges>
  <mergeCells count="20">
    <mergeCell ref="A19:E19"/>
    <mergeCell ref="A20:E20"/>
    <mergeCell ref="A21:E21"/>
    <mergeCell ref="A17:E17"/>
    <mergeCell ref="A1:H1"/>
    <mergeCell ref="A2:H2"/>
    <mergeCell ref="B4:E4"/>
    <mergeCell ref="B6:E6"/>
    <mergeCell ref="A8:H9"/>
    <mergeCell ref="A11:E11"/>
    <mergeCell ref="A12:E12"/>
    <mergeCell ref="A13:E13"/>
    <mergeCell ref="A14:E14"/>
    <mergeCell ref="A15:E15"/>
    <mergeCell ref="A16:E16"/>
    <mergeCell ref="A22:E22"/>
    <mergeCell ref="A23:E23"/>
    <mergeCell ref="A24:E24"/>
    <mergeCell ref="A26:E26"/>
    <mergeCell ref="A28:C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Responses</vt:lpstr>
      <vt:lpstr>1</vt:lpstr>
      <vt:lpstr>2</vt:lpstr>
      <vt:lpstr>3</vt:lpstr>
      <vt:lpstr>4</vt:lpstr>
      <vt:lpstr>5</vt:lpstr>
      <vt:lpstr>6</vt:lpstr>
      <vt:lpstr>Summary</vt:lpstr>
      <vt:lpstr>Criteria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2017-08-17T17:58:27Z</dcterms:modified>
</cp:coreProperties>
</file>