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T:\PURCHASING_New\03_Active Procurement\FY2026\RFPCSP-730-UofH-3095 School of Music Roof Repairs FY26 - RD\Evaluations\"/>
    </mc:Choice>
  </mc:AlternateContent>
  <xr:revisionPtr revIDLastSave="0" documentId="13_ncr:1_{6E7FA661-F8C0-406C-950C-A717214B11A2}" xr6:coauthVersionLast="36" xr6:coauthVersionMax="47" xr10:uidLastSave="{00000000-0000-0000-0000-000000000000}"/>
  <bookViews>
    <workbookView xWindow="-105" yWindow="-105" windowWidth="23250" windowHeight="12570" tabRatio="722" activeTab="6" xr2:uid="{00000000-000D-0000-FFFF-FFFF00000000}"/>
  </bookViews>
  <sheets>
    <sheet name="Evaluator 1" sheetId="2" r:id="rId1"/>
    <sheet name="Evaluator 2" sheetId="3" r:id="rId2"/>
    <sheet name="Evaluator 3" sheetId="5" r:id="rId3"/>
    <sheet name="Evaluator 4" sheetId="9" r:id="rId4"/>
    <sheet name="Evaluator 5" sheetId="10" r:id="rId5"/>
    <sheet name="Pricing Score Calculation" sheetId="13" r:id="rId6"/>
    <sheet name="Summary" sheetId="1" r:id="rId7"/>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s>
  <calcPr calcId="191029"/>
</workbook>
</file>

<file path=xl/calcChain.xml><?xml version="1.0" encoding="utf-8"?>
<calcChain xmlns="http://schemas.openxmlformats.org/spreadsheetml/2006/main">
  <c r="D5" i="13" l="1"/>
  <c r="K6" i="1" l="1"/>
  <c r="L6" i="1"/>
  <c r="M6" i="1"/>
  <c r="N6" i="1"/>
  <c r="J6" i="1"/>
  <c r="E5" i="13" l="1"/>
  <c r="D4" i="2" s="1"/>
  <c r="E7" i="13"/>
  <c r="E6" i="13"/>
  <c r="D4" i="5" l="1"/>
  <c r="J4" i="5" s="1"/>
  <c r="D7" i="1" s="1"/>
  <c r="J4" i="2"/>
  <c r="B7" i="1" s="1"/>
  <c r="D4" i="9"/>
  <c r="J4" i="9" s="1"/>
  <c r="E7" i="1" s="1"/>
  <c r="D4" i="10"/>
  <c r="J4" i="10" s="1"/>
  <c r="F7" i="1" s="1"/>
  <c r="D4" i="3"/>
  <c r="J4" i="3" s="1"/>
  <c r="C7" i="1" s="1"/>
  <c r="D5" i="3"/>
  <c r="J5" i="3" s="1"/>
  <c r="C8" i="1" s="1"/>
  <c r="D5" i="10"/>
  <c r="J5" i="10" s="1"/>
  <c r="F8" i="1" s="1"/>
  <c r="D5" i="9"/>
  <c r="J5" i="9" s="1"/>
  <c r="E8" i="1" s="1"/>
  <c r="D5" i="5"/>
  <c r="J5" i="5" s="1"/>
  <c r="D8" i="1" s="1"/>
  <c r="D5" i="2"/>
  <c r="J5" i="2" s="1"/>
  <c r="B8" i="1" s="1"/>
  <c r="D6" i="10"/>
  <c r="J6" i="10" s="1"/>
  <c r="F9" i="1" s="1"/>
  <c r="D6" i="9"/>
  <c r="J6" i="9" s="1"/>
  <c r="E9" i="1" s="1"/>
  <c r="D6" i="5"/>
  <c r="J6" i="5" s="1"/>
  <c r="D9" i="1" s="1"/>
  <c r="D6" i="3"/>
  <c r="J6" i="3" s="1"/>
  <c r="C9" i="1" s="1"/>
  <c r="D6" i="2"/>
  <c r="J6" i="2" s="1"/>
  <c r="B9" i="1" s="1"/>
  <c r="L8" i="1" l="1"/>
  <c r="J8" i="1"/>
  <c r="M8" i="1"/>
  <c r="M9" i="1"/>
  <c r="M7" i="1"/>
  <c r="L9" i="1"/>
  <c r="L7" i="1"/>
  <c r="J9" i="1"/>
  <c r="J7" i="1"/>
  <c r="N8" i="1"/>
  <c r="N9" i="1"/>
  <c r="N7" i="1"/>
  <c r="K7" i="1"/>
  <c r="K9" i="1"/>
  <c r="K8" i="1"/>
  <c r="G7" i="1"/>
  <c r="G8" i="1"/>
  <c r="G9" i="1"/>
  <c r="H8" i="1" l="1"/>
  <c r="H7" i="1"/>
  <c r="H9" i="1"/>
  <c r="O7" i="1"/>
  <c r="O9" i="1"/>
  <c r="O8" i="1"/>
  <c r="P7" i="1" l="1"/>
  <c r="P8" i="1"/>
  <c r="P9" i="1"/>
</calcChain>
</file>

<file path=xl/sharedStrings.xml><?xml version="1.0" encoding="utf-8"?>
<sst xmlns="http://schemas.openxmlformats.org/spreadsheetml/2006/main" count="80" uniqueCount="31">
  <si>
    <t xml:space="preserve">RESPONDENT SUMMARY </t>
  </si>
  <si>
    <t>Criteria 1</t>
  </si>
  <si>
    <t>Criteria 2</t>
  </si>
  <si>
    <t>Criteria 3</t>
  </si>
  <si>
    <t>Criteria 4</t>
  </si>
  <si>
    <t>Criteria 5</t>
  </si>
  <si>
    <t>Criteria 6</t>
  </si>
  <si>
    <t>EVALUATION SUMMARY</t>
  </si>
  <si>
    <t>Rank of Average</t>
  </si>
  <si>
    <t>Rank</t>
  </si>
  <si>
    <t>Average Total Score</t>
  </si>
  <si>
    <t xml:space="preserve">Bidders </t>
  </si>
  <si>
    <t xml:space="preserve">Bidders Amount </t>
  </si>
  <si>
    <t>Lowest cost</t>
  </si>
  <si>
    <t>Score</t>
  </si>
  <si>
    <t>Points</t>
  </si>
  <si>
    <t>RATIO FORMULA:  Points x (Lowest Cost / Bidders Amount)</t>
  </si>
  <si>
    <t>Avg of comm rank per vendor</t>
  </si>
  <si>
    <t>Total</t>
  </si>
  <si>
    <t>NOTE:  Purchasing recommends the ratio formula be used due to the cost difference between the highest and lowest bidder. The lowest cost received is divided by the bidder amount being evaluated and then multipled by the points (30%).  The lowest bidder will receive the full points (Highest Score).</t>
  </si>
  <si>
    <t>American Restoration</t>
  </si>
  <si>
    <t>Prestige Building Group</t>
  </si>
  <si>
    <t>Texas Liqua Tech Services</t>
  </si>
  <si>
    <t>Texas Liqua Tech Services Inc</t>
  </si>
  <si>
    <t>Prestige Building group</t>
  </si>
  <si>
    <t>Evaluator 1</t>
  </si>
  <si>
    <t>Evaluator 2</t>
  </si>
  <si>
    <t>Evaluator 3</t>
  </si>
  <si>
    <t>Evaluator 4</t>
  </si>
  <si>
    <t>Evaluator 5</t>
  </si>
  <si>
    <t>RFPCSP-730-UofH-3095 School of Music Roof Repairs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</si>
</sst>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sz val="12"/>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rgb="FFFF0000"/>
      <name val="Arial"/>
      <family val="2"/>
    </font>
    <font>
      <sz val="12"/>
      <color rgb="FFFF0000"/>
      <name val="Arial"/>
      <family val="2"/>
    </font>
    <font>
      <sz val="9"/>
      <name val="Arial"/>
      <family val="2"/>
    </font>
    <font>
      <b/>
      <sz val="11"/>
      <name val="Arial"/>
      <family val="2"/>
    </font>
    <font>
      <sz val="11"/>
      <name val="Arial"/>
      <family val="2"/>
    </font>
    <font>
      <sz val="8"/>
      <name val="Arial"/>
      <family val="2"/>
    </font>
    <font>
      <b/>
      <sz val="10"/>
      <color theme="1"/>
      <name val="Arial"/>
      <family val="2"/>
    </font>
    <font>
      <b/>
      <sz val="10"/>
      <name val="Arial"/>
      <family val="2"/>
    </font>
    <font>
      <sz val="10"/>
      <color rgb="FFFF0000"/>
      <name val="Arial"/>
      <family val="2"/>
    </font>
    <font>
      <b/>
      <sz val="10"/>
      <color rgb="FFFF0000"/>
      <name val="Arial"/>
      <family val="2"/>
    </font>
    <font>
      <b/>
      <sz val="9"/>
      <name val="Arial"/>
      <family val="2"/>
    </font>
  </fonts>
  <fills count="28">
    <fill>
      <patternFill patternType="none"/>
    </fill>
    <fill>
      <patternFill patternType="gray125"/>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style="medium">
        <color auto="1"/>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148">
    <xf numFmtId="0" fontId="0" fillId="0" borderId="0"/>
    <xf numFmtId="44" fontId="19" fillId="0" borderId="0" applyFont="0" applyFill="0" applyBorder="0" applyAlignment="0" applyProtection="0"/>
    <xf numFmtId="0" fontId="19" fillId="0" borderId="0"/>
    <xf numFmtId="0" fontId="16" fillId="0" borderId="0"/>
    <xf numFmtId="0" fontId="16" fillId="0" borderId="0"/>
    <xf numFmtId="0" fontId="19" fillId="2" borderId="1" applyNumberFormat="0" applyFont="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20" borderId="0" applyNumberFormat="0" applyBorder="0" applyAlignment="0" applyProtection="0"/>
    <xf numFmtId="0" fontId="23" fillId="4" borderId="0" applyNumberFormat="0" applyBorder="0" applyAlignment="0" applyProtection="0"/>
    <xf numFmtId="0" fontId="24" fillId="21" borderId="2" applyNumberFormat="0" applyAlignment="0" applyProtection="0"/>
    <xf numFmtId="0" fontId="25" fillId="22" borderId="3" applyNumberFormat="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8" borderId="2" applyNumberFormat="0" applyAlignment="0" applyProtection="0"/>
    <xf numFmtId="0" fontId="32" fillId="0" borderId="7" applyNumberFormat="0" applyFill="0" applyAlignment="0" applyProtection="0"/>
    <xf numFmtId="0" fontId="33" fillId="23" borderId="0" applyNumberFormat="0" applyBorder="0" applyAlignment="0" applyProtection="0"/>
    <xf numFmtId="0" fontId="20" fillId="2" borderId="1" applyNumberFormat="0" applyFont="0" applyAlignment="0" applyProtection="0"/>
    <xf numFmtId="0" fontId="34" fillId="21"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5" fillId="0" borderId="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20" borderId="0" applyNumberFormat="0" applyBorder="0" applyAlignment="0" applyProtection="0"/>
    <xf numFmtId="0" fontId="23" fillId="4" borderId="0" applyNumberFormat="0" applyBorder="0" applyAlignment="0" applyProtection="0"/>
    <xf numFmtId="0" fontId="24" fillId="21" borderId="2" applyNumberFormat="0" applyAlignment="0" applyProtection="0"/>
    <xf numFmtId="0" fontId="25" fillId="22" borderId="3" applyNumberFormat="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8" borderId="2" applyNumberFormat="0" applyAlignment="0" applyProtection="0"/>
    <xf numFmtId="0" fontId="32" fillId="0" borderId="7" applyNumberFormat="0" applyFill="0" applyAlignment="0" applyProtection="0"/>
    <xf numFmtId="0" fontId="33" fillId="23" borderId="0" applyNumberFormat="0" applyBorder="0" applyAlignment="0" applyProtection="0"/>
    <xf numFmtId="0" fontId="34" fillId="21"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2" borderId="1" applyNumberFormat="0" applyFont="0" applyAlignment="0" applyProtection="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19" fillId="0" borderId="0"/>
    <xf numFmtId="0" fontId="19" fillId="2" borderId="1" applyNumberFormat="0" applyFont="0" applyAlignment="0" applyProtection="0"/>
    <xf numFmtId="0" fontId="7" fillId="0" borderId="0"/>
    <xf numFmtId="0" fontId="6" fillId="0" borderId="0"/>
    <xf numFmtId="0" fontId="6" fillId="0" borderId="0"/>
    <xf numFmtId="0" fontId="5" fillId="0" borderId="0"/>
    <xf numFmtId="0" fontId="5" fillId="0" borderId="0"/>
    <xf numFmtId="44" fontId="20" fillId="0" borderId="0" applyFont="0" applyFill="0" applyBorder="0" applyAlignment="0" applyProtection="0"/>
    <xf numFmtId="0" fontId="4" fillId="0" borderId="0"/>
    <xf numFmtId="43" fontId="19" fillId="0" borderId="0" applyFont="0" applyFill="0" applyBorder="0" applyAlignment="0" applyProtection="0"/>
    <xf numFmtId="0" fontId="3" fillId="0" borderId="0"/>
    <xf numFmtId="0" fontId="2" fillId="0" borderId="0"/>
    <xf numFmtId="0" fontId="24" fillId="21" borderId="23" applyNumberFormat="0" applyAlignment="0" applyProtection="0"/>
    <xf numFmtId="0" fontId="31" fillId="8" borderId="23" applyNumberFormat="0" applyAlignment="0" applyProtection="0"/>
    <xf numFmtId="0" fontId="36" fillId="0" borderId="26" applyNumberFormat="0" applyFill="0" applyAlignment="0" applyProtection="0"/>
    <xf numFmtId="0" fontId="36" fillId="0" borderId="34" applyNumberFormat="0" applyFill="0" applyAlignment="0" applyProtection="0"/>
    <xf numFmtId="0" fontId="34" fillId="21" borderId="25" applyNumberFormat="0" applyAlignment="0" applyProtection="0"/>
    <xf numFmtId="0" fontId="31" fillId="8" borderId="31" applyNumberFormat="0" applyAlignment="0" applyProtection="0"/>
    <xf numFmtId="0" fontId="36" fillId="0" borderId="26" applyNumberFormat="0" applyFill="0" applyAlignment="0" applyProtection="0"/>
    <xf numFmtId="0" fontId="24" fillId="21" borderId="31" applyNumberFormat="0" applyAlignment="0" applyProtection="0"/>
    <xf numFmtId="0" fontId="31" fillId="8" borderId="27" applyNumberFormat="0" applyAlignment="0" applyProtection="0"/>
    <xf numFmtId="0" fontId="19" fillId="2" borderId="32" applyNumberFormat="0" applyFont="0" applyAlignment="0" applyProtection="0"/>
    <xf numFmtId="0" fontId="19" fillId="2" borderId="24" applyNumberFormat="0" applyFont="0" applyAlignment="0" applyProtection="0"/>
    <xf numFmtId="0" fontId="2" fillId="0" borderId="0"/>
    <xf numFmtId="0" fontId="34" fillId="21" borderId="25" applyNumberFormat="0" applyAlignment="0" applyProtection="0"/>
    <xf numFmtId="0" fontId="31" fillId="8" borderId="27" applyNumberFormat="0" applyAlignment="0" applyProtection="0"/>
    <xf numFmtId="0" fontId="24" fillId="21" borderId="27" applyNumberFormat="0" applyAlignment="0" applyProtection="0"/>
    <xf numFmtId="0" fontId="19" fillId="2" borderId="28" applyNumberFormat="0" applyFont="0" applyAlignment="0" applyProtection="0"/>
    <xf numFmtId="0" fontId="19" fillId="2" borderId="24" applyNumberFormat="0" applyFont="0" applyAlignment="0" applyProtection="0"/>
    <xf numFmtId="0" fontId="24" fillId="21" borderId="23" applyNumberFormat="0" applyAlignment="0" applyProtection="0"/>
    <xf numFmtId="0" fontId="31" fillId="8" borderId="31" applyNumberFormat="0" applyAlignment="0" applyProtection="0"/>
    <xf numFmtId="0" fontId="36" fillId="0" borderId="34" applyNumberFormat="0" applyFill="0" applyAlignment="0" applyProtection="0"/>
    <xf numFmtId="0" fontId="24" fillId="21" borderId="27" applyNumberFormat="0" applyAlignment="0" applyProtection="0"/>
    <xf numFmtId="0" fontId="19" fillId="2" borderId="32" applyNumberFormat="0" applyFont="0" applyAlignment="0" applyProtection="0"/>
    <xf numFmtId="0" fontId="36" fillId="0" borderId="30" applyNumberFormat="0" applyFill="0" applyAlignment="0" applyProtection="0"/>
    <xf numFmtId="0" fontId="19" fillId="2" borderId="32" applyNumberFormat="0" applyFont="0" applyAlignment="0" applyProtection="0"/>
    <xf numFmtId="0" fontId="34" fillId="21" borderId="29" applyNumberFormat="0" applyAlignment="0" applyProtection="0"/>
    <xf numFmtId="9" fontId="2" fillId="0" borderId="0" applyFont="0" applyFill="0" applyBorder="0" applyAlignment="0" applyProtection="0"/>
    <xf numFmtId="0" fontId="31" fillId="8" borderId="23" applyNumberFormat="0" applyAlignment="0" applyProtection="0"/>
    <xf numFmtId="0" fontId="19" fillId="2" borderId="24" applyNumberFormat="0" applyFont="0" applyAlignment="0" applyProtection="0"/>
    <xf numFmtId="0" fontId="34" fillId="21" borderId="33" applyNumberFormat="0" applyAlignment="0" applyProtection="0"/>
    <xf numFmtId="0" fontId="19" fillId="2" borderId="28" applyNumberFormat="0" applyFont="0" applyAlignment="0" applyProtection="0"/>
    <xf numFmtId="0" fontId="34" fillId="21" borderId="29" applyNumberFormat="0" applyAlignment="0" applyProtection="0"/>
    <xf numFmtId="0" fontId="36" fillId="0" borderId="30" applyNumberFormat="0" applyFill="0" applyAlignment="0" applyProtection="0"/>
    <xf numFmtId="0" fontId="19" fillId="2" borderId="28" applyNumberFormat="0" applyFont="0" applyAlignment="0" applyProtection="0"/>
    <xf numFmtId="0" fontId="24" fillId="21" borderId="31" applyNumberFormat="0" applyAlignment="0" applyProtection="0"/>
    <xf numFmtId="0" fontId="34" fillId="21" borderId="33" applyNumberFormat="0" applyAlignment="0" applyProtection="0"/>
    <xf numFmtId="0" fontId="1" fillId="0" borderId="0"/>
    <xf numFmtId="0" fontId="1" fillId="0" borderId="0"/>
    <xf numFmtId="9" fontId="1" fillId="0" borderId="0" applyFont="0" applyFill="0" applyBorder="0" applyAlignment="0" applyProtection="0"/>
  </cellStyleXfs>
  <cellXfs count="66">
    <xf numFmtId="0" fontId="0" fillId="0" borderId="0" xfId="0"/>
    <xf numFmtId="0" fontId="17" fillId="0" borderId="0" xfId="0" applyFont="1"/>
    <xf numFmtId="0" fontId="19" fillId="0" borderId="0" xfId="0" applyFont="1"/>
    <xf numFmtId="0" fontId="17" fillId="0" borderId="0" xfId="0" applyFont="1" applyAlignment="1">
      <alignment horizontal="left"/>
    </xf>
    <xf numFmtId="0" fontId="41" fillId="0" borderId="0" xfId="0" applyFont="1" applyAlignment="1">
      <alignment horizontal="left"/>
    </xf>
    <xf numFmtId="0" fontId="41" fillId="26" borderId="0" xfId="0" applyFont="1" applyFill="1"/>
    <xf numFmtId="0" fontId="42" fillId="26" borderId="0" xfId="0" applyFont="1" applyFill="1"/>
    <xf numFmtId="0" fontId="18" fillId="26" borderId="0" xfId="0" applyFont="1" applyFill="1"/>
    <xf numFmtId="0" fontId="17" fillId="26" borderId="0" xfId="0" applyFont="1" applyFill="1"/>
    <xf numFmtId="0" fontId="17" fillId="26" borderId="0" xfId="0" applyFont="1" applyFill="1" applyAlignment="1">
      <alignment horizontal="left" vertical="center"/>
    </xf>
    <xf numFmtId="0" fontId="17" fillId="26" borderId="0" xfId="0" applyFont="1" applyFill="1" applyAlignment="1">
      <alignment horizontal="right" textRotation="90" wrapText="1"/>
    </xf>
    <xf numFmtId="0" fontId="17" fillId="26" borderId="0" xfId="0" applyFont="1" applyFill="1" applyAlignment="1">
      <alignment horizontal="center" vertical="center"/>
    </xf>
    <xf numFmtId="0" fontId="43" fillId="26" borderId="0" xfId="0" applyFont="1" applyFill="1"/>
    <xf numFmtId="0" fontId="45" fillId="0" borderId="10" xfId="100" applyFont="1" applyBorder="1" applyAlignment="1">
      <alignment horizontal="right"/>
    </xf>
    <xf numFmtId="0" fontId="47" fillId="0" borderId="10" xfId="100" applyFont="1" applyBorder="1" applyAlignment="1">
      <alignment horizontal="right"/>
    </xf>
    <xf numFmtId="0" fontId="41" fillId="26" borderId="0" xfId="0" applyFont="1" applyFill="1" applyAlignment="1">
      <alignment horizontal="right"/>
    </xf>
    <xf numFmtId="2" fontId="0" fillId="0" borderId="0" xfId="0" applyNumberFormat="1"/>
    <xf numFmtId="0" fontId="17" fillId="26" borderId="13" xfId="0" applyFont="1" applyFill="1" applyBorder="1" applyAlignment="1">
      <alignment horizontal="right" textRotation="90" wrapText="1"/>
    </xf>
    <xf numFmtId="0" fontId="45" fillId="0" borderId="20" xfId="98" applyFont="1" applyBorder="1" applyAlignment="1">
      <alignment vertical="center"/>
    </xf>
    <xf numFmtId="44" fontId="40" fillId="24" borderId="0" xfId="105" applyFont="1" applyFill="1"/>
    <xf numFmtId="2" fontId="46" fillId="0" borderId="0" xfId="98" applyNumberFormat="1" applyFont="1"/>
    <xf numFmtId="2" fontId="46" fillId="0" borderId="0" xfId="0" applyNumberFormat="1" applyFont="1"/>
    <xf numFmtId="0" fontId="39" fillId="26" borderId="0" xfId="0" applyFont="1" applyFill="1"/>
    <xf numFmtId="0" fontId="38" fillId="26" borderId="13" xfId="0" applyFont="1" applyFill="1" applyBorder="1" applyAlignment="1">
      <alignment horizontal="right" textRotation="90" wrapText="1"/>
    </xf>
    <xf numFmtId="0" fontId="48" fillId="26" borderId="11" xfId="98" applyFont="1" applyFill="1" applyBorder="1" applyAlignment="1">
      <alignment wrapText="1"/>
    </xf>
    <xf numFmtId="0" fontId="48" fillId="26" borderId="12" xfId="98" applyFont="1" applyFill="1" applyBorder="1" applyAlignment="1">
      <alignment wrapText="1"/>
    </xf>
    <xf numFmtId="0" fontId="19" fillId="0" borderId="0" xfId="98" applyFont="1"/>
    <xf numFmtId="0" fontId="19" fillId="0" borderId="0" xfId="98" applyFont="1"/>
    <xf numFmtId="0" fontId="19" fillId="0" borderId="0" xfId="98" applyFont="1"/>
    <xf numFmtId="0" fontId="19" fillId="0" borderId="0" xfId="98" applyFont="1"/>
    <xf numFmtId="0" fontId="48" fillId="24" borderId="35" xfId="98" applyFont="1" applyFill="1" applyBorder="1" applyAlignment="1">
      <alignment wrapText="1"/>
    </xf>
    <xf numFmtId="0" fontId="18" fillId="27" borderId="35" xfId="0" applyFont="1" applyFill="1" applyBorder="1" applyAlignment="1">
      <alignment horizontal="right"/>
    </xf>
    <xf numFmtId="0" fontId="39" fillId="26" borderId="35" xfId="0" applyFont="1" applyFill="1" applyBorder="1" applyAlignment="1">
      <alignment horizontal="right"/>
    </xf>
    <xf numFmtId="2" fontId="18" fillId="26" borderId="35" xfId="0" applyNumberFormat="1" applyFont="1" applyFill="1" applyBorder="1"/>
    <xf numFmtId="0" fontId="17" fillId="27" borderId="13" xfId="0" applyFont="1" applyFill="1" applyBorder="1" applyAlignment="1">
      <alignment horizontal="right" textRotation="90" wrapText="1"/>
    </xf>
    <xf numFmtId="0" fontId="41" fillId="27" borderId="0" xfId="0" applyFont="1" applyFill="1" applyAlignment="1">
      <alignment horizontal="right"/>
    </xf>
    <xf numFmtId="0" fontId="18" fillId="0" borderId="0" xfId="0" applyFont="1" applyFill="1"/>
    <xf numFmtId="0" fontId="18" fillId="27" borderId="16" xfId="0" applyFont="1" applyFill="1" applyBorder="1"/>
    <xf numFmtId="0" fontId="39" fillId="27" borderId="35" xfId="0" applyFont="1" applyFill="1" applyBorder="1" applyAlignment="1">
      <alignment horizontal="right"/>
    </xf>
    <xf numFmtId="4" fontId="18" fillId="26" borderId="35" xfId="0" applyNumberFormat="1" applyFont="1" applyFill="1" applyBorder="1" applyAlignment="1">
      <alignment horizontal="right"/>
    </xf>
    <xf numFmtId="0" fontId="48" fillId="26" borderId="35" xfId="98" applyFont="1" applyFill="1" applyBorder="1" applyAlignment="1">
      <alignment wrapText="1"/>
    </xf>
    <xf numFmtId="0" fontId="38" fillId="27" borderId="13" xfId="0" applyFont="1" applyFill="1" applyBorder="1" applyAlignment="1">
      <alignment horizontal="right" textRotation="90" wrapText="1"/>
    </xf>
    <xf numFmtId="0" fontId="17" fillId="27" borderId="0" xfId="0" applyFont="1" applyFill="1" applyAlignment="1">
      <alignment horizontal="right" textRotation="90" wrapText="1"/>
    </xf>
    <xf numFmtId="0" fontId="17" fillId="27" borderId="0" xfId="0" applyFont="1" applyFill="1"/>
    <xf numFmtId="0" fontId="18" fillId="27" borderId="0" xfId="0" applyFont="1" applyFill="1"/>
    <xf numFmtId="0" fontId="19" fillId="0" borderId="0" xfId="98"/>
    <xf numFmtId="0" fontId="45" fillId="0" borderId="0" xfId="98" applyFont="1" applyAlignment="1">
      <alignment horizontal="left"/>
    </xf>
    <xf numFmtId="0" fontId="44" fillId="0" borderId="10" xfId="100" applyFont="1" applyBorder="1" applyAlignment="1">
      <alignment horizontal="center"/>
    </xf>
    <xf numFmtId="0" fontId="45" fillId="0" borderId="22" xfId="98" applyFont="1" applyBorder="1" applyAlignment="1">
      <alignment horizontal="left"/>
    </xf>
    <xf numFmtId="1" fontId="19" fillId="0" borderId="21" xfId="1" applyNumberFormat="1" applyFont="1" applyBorder="1" applyAlignment="1">
      <alignment horizontal="center" vertical="center"/>
    </xf>
    <xf numFmtId="1" fontId="19" fillId="0" borderId="0" xfId="1" applyNumberFormat="1" applyFont="1" applyAlignment="1">
      <alignment horizontal="center" vertical="center"/>
    </xf>
    <xf numFmtId="44" fontId="40" fillId="0" borderId="21" xfId="105" applyFont="1" applyBorder="1" applyAlignment="1">
      <alignment horizontal="center" vertical="center"/>
    </xf>
    <xf numFmtId="44" fontId="40" fillId="0" borderId="0" xfId="105" applyFont="1" applyAlignment="1">
      <alignment horizontal="center" vertical="center"/>
    </xf>
    <xf numFmtId="0" fontId="45" fillId="24" borderId="20" xfId="98" applyFont="1" applyFill="1" applyBorder="1" applyAlignment="1">
      <alignment horizontal="left" vertical="center"/>
    </xf>
    <xf numFmtId="0" fontId="0" fillId="24" borderId="0" xfId="0" applyFill="1" applyAlignment="1">
      <alignment horizontal="left" wrapText="1"/>
    </xf>
    <xf numFmtId="164" fontId="44" fillId="25" borderId="19" xfId="107" applyNumberFormat="1" applyFont="1" applyFill="1" applyBorder="1" applyAlignment="1">
      <alignment horizontal="left" vertical="center" wrapText="1"/>
    </xf>
    <xf numFmtId="164" fontId="44" fillId="25" borderId="17" xfId="107" applyNumberFormat="1" applyFont="1" applyFill="1" applyBorder="1" applyAlignment="1">
      <alignment horizontal="left" vertical="center" wrapText="1"/>
    </xf>
    <xf numFmtId="164" fontId="44" fillId="25" borderId="15" xfId="107" applyNumberFormat="1" applyFont="1" applyFill="1" applyBorder="1" applyAlignment="1">
      <alignment horizontal="left" vertical="center" wrapText="1"/>
    </xf>
    <xf numFmtId="164" fontId="44" fillId="25" borderId="19" xfId="107" applyNumberFormat="1" applyFont="1" applyFill="1" applyBorder="1" applyAlignment="1">
      <alignment horizontal="right" vertical="center" wrapText="1"/>
    </xf>
    <xf numFmtId="164" fontId="44" fillId="25" borderId="17" xfId="107" applyNumberFormat="1" applyFont="1" applyFill="1" applyBorder="1" applyAlignment="1">
      <alignment horizontal="right" vertical="center" wrapText="1"/>
    </xf>
    <xf numFmtId="164" fontId="44" fillId="25" borderId="15" xfId="107" applyNumberFormat="1" applyFont="1" applyFill="1" applyBorder="1" applyAlignment="1">
      <alignment horizontal="right" vertical="center" wrapText="1"/>
    </xf>
    <xf numFmtId="164" fontId="44" fillId="25" borderId="18" xfId="107" applyNumberFormat="1" applyFont="1" applyFill="1" applyBorder="1" applyAlignment="1">
      <alignment horizontal="right" vertical="center" wrapText="1"/>
    </xf>
    <xf numFmtId="164" fontId="44" fillId="25" borderId="16" xfId="107" applyNumberFormat="1" applyFont="1" applyFill="1" applyBorder="1" applyAlignment="1">
      <alignment horizontal="right" vertical="center" wrapText="1"/>
    </xf>
    <xf numFmtId="164" fontId="44" fillId="25" borderId="14" xfId="107" applyNumberFormat="1" applyFont="1" applyFill="1" applyBorder="1" applyAlignment="1">
      <alignment horizontal="right" vertical="center" wrapText="1"/>
    </xf>
    <xf numFmtId="0" fontId="41" fillId="0" borderId="0" xfId="0" applyFont="1" applyFill="1" applyAlignment="1">
      <alignment horizontal="left"/>
    </xf>
    <xf numFmtId="0" fontId="41" fillId="27" borderId="0" xfId="0" applyFont="1" applyFill="1" applyAlignment="1">
      <alignment horizontal="right"/>
    </xf>
  </cellXfs>
  <cellStyles count="148">
    <cellStyle name="20% - Accent1 2" xfId="48" xr:uid="{00000000-0005-0000-0000-000000000000}"/>
    <cellStyle name="20% - Accent1 3" xfId="6" xr:uid="{00000000-0005-0000-0000-000001000000}"/>
    <cellStyle name="20% - Accent2 2" xfId="49" xr:uid="{00000000-0005-0000-0000-000002000000}"/>
    <cellStyle name="20% - Accent2 3" xfId="7" xr:uid="{00000000-0005-0000-0000-000003000000}"/>
    <cellStyle name="20% - Accent3 2" xfId="50" xr:uid="{00000000-0005-0000-0000-000004000000}"/>
    <cellStyle name="20% - Accent3 3" xfId="8" xr:uid="{00000000-0005-0000-0000-000005000000}"/>
    <cellStyle name="20% - Accent4 2" xfId="51" xr:uid="{00000000-0005-0000-0000-000006000000}"/>
    <cellStyle name="20% - Accent4 3" xfId="9" xr:uid="{00000000-0005-0000-0000-000007000000}"/>
    <cellStyle name="20% - Accent5 2" xfId="52" xr:uid="{00000000-0005-0000-0000-000008000000}"/>
    <cellStyle name="20% - Accent5 3" xfId="10" xr:uid="{00000000-0005-0000-0000-000009000000}"/>
    <cellStyle name="20% - Accent6 2" xfId="53" xr:uid="{00000000-0005-0000-0000-00000A000000}"/>
    <cellStyle name="20% - Accent6 3" xfId="11" xr:uid="{00000000-0005-0000-0000-00000B000000}"/>
    <cellStyle name="40% - Accent1 2" xfId="54" xr:uid="{00000000-0005-0000-0000-00000C000000}"/>
    <cellStyle name="40% - Accent1 3" xfId="12" xr:uid="{00000000-0005-0000-0000-00000D000000}"/>
    <cellStyle name="40% - Accent2 2" xfId="55" xr:uid="{00000000-0005-0000-0000-00000E000000}"/>
    <cellStyle name="40% - Accent2 3" xfId="13" xr:uid="{00000000-0005-0000-0000-00000F000000}"/>
    <cellStyle name="40% - Accent3 2" xfId="56" xr:uid="{00000000-0005-0000-0000-000010000000}"/>
    <cellStyle name="40% - Accent3 3" xfId="14" xr:uid="{00000000-0005-0000-0000-000011000000}"/>
    <cellStyle name="40% - Accent4 2" xfId="57" xr:uid="{00000000-0005-0000-0000-000012000000}"/>
    <cellStyle name="40% - Accent4 3" xfId="15" xr:uid="{00000000-0005-0000-0000-000013000000}"/>
    <cellStyle name="40% - Accent5 2" xfId="58" xr:uid="{00000000-0005-0000-0000-000014000000}"/>
    <cellStyle name="40% - Accent5 3" xfId="16" xr:uid="{00000000-0005-0000-0000-000015000000}"/>
    <cellStyle name="40% - Accent6 2" xfId="59" xr:uid="{00000000-0005-0000-0000-000016000000}"/>
    <cellStyle name="40% - Accent6 3" xfId="17" xr:uid="{00000000-0005-0000-0000-000017000000}"/>
    <cellStyle name="60% - Accent1 2" xfId="60" xr:uid="{00000000-0005-0000-0000-000018000000}"/>
    <cellStyle name="60% - Accent1 3" xfId="18" xr:uid="{00000000-0005-0000-0000-000019000000}"/>
    <cellStyle name="60% - Accent2 2" xfId="61" xr:uid="{00000000-0005-0000-0000-00001A000000}"/>
    <cellStyle name="60% - Accent2 3" xfId="19" xr:uid="{00000000-0005-0000-0000-00001B000000}"/>
    <cellStyle name="60% - Accent3 2" xfId="62" xr:uid="{00000000-0005-0000-0000-00001C000000}"/>
    <cellStyle name="60% - Accent3 3" xfId="20" xr:uid="{00000000-0005-0000-0000-00001D000000}"/>
    <cellStyle name="60% - Accent4 2" xfId="63" xr:uid="{00000000-0005-0000-0000-00001E000000}"/>
    <cellStyle name="60% - Accent4 3" xfId="21" xr:uid="{00000000-0005-0000-0000-00001F000000}"/>
    <cellStyle name="60% - Accent5 2" xfId="64" xr:uid="{00000000-0005-0000-0000-000020000000}"/>
    <cellStyle name="60% - Accent5 3" xfId="22" xr:uid="{00000000-0005-0000-0000-000021000000}"/>
    <cellStyle name="60% - Accent6 2" xfId="65" xr:uid="{00000000-0005-0000-0000-000022000000}"/>
    <cellStyle name="60% - Accent6 3" xfId="23" xr:uid="{00000000-0005-0000-0000-000023000000}"/>
    <cellStyle name="Accent1 2" xfId="66" xr:uid="{00000000-0005-0000-0000-000024000000}"/>
    <cellStyle name="Accent1 3" xfId="24" xr:uid="{00000000-0005-0000-0000-000025000000}"/>
    <cellStyle name="Accent2 2" xfId="67" xr:uid="{00000000-0005-0000-0000-000026000000}"/>
    <cellStyle name="Accent2 3" xfId="25" xr:uid="{00000000-0005-0000-0000-000027000000}"/>
    <cellStyle name="Accent3 2" xfId="68" xr:uid="{00000000-0005-0000-0000-000028000000}"/>
    <cellStyle name="Accent3 3" xfId="26" xr:uid="{00000000-0005-0000-0000-000029000000}"/>
    <cellStyle name="Accent4 2" xfId="69" xr:uid="{00000000-0005-0000-0000-00002A000000}"/>
    <cellStyle name="Accent4 3" xfId="27" xr:uid="{00000000-0005-0000-0000-00002B000000}"/>
    <cellStyle name="Accent5 2" xfId="70" xr:uid="{00000000-0005-0000-0000-00002C000000}"/>
    <cellStyle name="Accent5 3" xfId="28" xr:uid="{00000000-0005-0000-0000-00002D000000}"/>
    <cellStyle name="Accent6 2" xfId="71" xr:uid="{00000000-0005-0000-0000-00002E000000}"/>
    <cellStyle name="Accent6 3" xfId="29" xr:uid="{00000000-0005-0000-0000-00002F000000}"/>
    <cellStyle name="Bad 2" xfId="72" xr:uid="{00000000-0005-0000-0000-000030000000}"/>
    <cellStyle name="Bad 3" xfId="30" xr:uid="{00000000-0005-0000-0000-000031000000}"/>
    <cellStyle name="Calculation 2" xfId="73" xr:uid="{00000000-0005-0000-0000-000032000000}"/>
    <cellStyle name="Calculation 2 2" xfId="127" xr:uid="{00000000-0005-0000-0000-000032000000}"/>
    <cellStyle name="Calculation 2 3" xfId="124" xr:uid="{00000000-0005-0000-0000-000032000000}"/>
    <cellStyle name="Calculation 2 4" xfId="143" xr:uid="{00000000-0005-0000-0000-000032000000}"/>
    <cellStyle name="Calculation 3" xfId="31" xr:uid="{00000000-0005-0000-0000-000033000000}"/>
    <cellStyle name="Calculation 3 2" xfId="110" xr:uid="{00000000-0005-0000-0000-000033000000}"/>
    <cellStyle name="Calculation 3 3" xfId="130" xr:uid="{00000000-0005-0000-0000-000033000000}"/>
    <cellStyle name="Calculation 3 4" xfId="117" xr:uid="{00000000-0005-0000-0000-000033000000}"/>
    <cellStyle name="Check Cell 2" xfId="74" xr:uid="{00000000-0005-0000-0000-000034000000}"/>
    <cellStyle name="Check Cell 3" xfId="32" xr:uid="{00000000-0005-0000-0000-000035000000}"/>
    <cellStyle name="Comma 2" xfId="107" xr:uid="{00000000-0005-0000-0000-000036000000}"/>
    <cellStyle name="Currency" xfId="105" builtinId="4"/>
    <cellStyle name="Currency 2" xfId="1" xr:uid="{00000000-0005-0000-0000-000038000000}"/>
    <cellStyle name="Explanatory Text 2" xfId="75" xr:uid="{00000000-0005-0000-0000-000039000000}"/>
    <cellStyle name="Explanatory Text 3" xfId="33" xr:uid="{00000000-0005-0000-0000-00003A000000}"/>
    <cellStyle name="Good 2" xfId="76" xr:uid="{00000000-0005-0000-0000-00003C000000}"/>
    <cellStyle name="Good 3" xfId="34" xr:uid="{00000000-0005-0000-0000-00003D000000}"/>
    <cellStyle name="Heading 1 2" xfId="77" xr:uid="{00000000-0005-0000-0000-00003E000000}"/>
    <cellStyle name="Heading 1 3" xfId="35" xr:uid="{00000000-0005-0000-0000-00003F000000}"/>
    <cellStyle name="Heading 2 2" xfId="78" xr:uid="{00000000-0005-0000-0000-000040000000}"/>
    <cellStyle name="Heading 2 3" xfId="36" xr:uid="{00000000-0005-0000-0000-000041000000}"/>
    <cellStyle name="Heading 3 2" xfId="79" xr:uid="{00000000-0005-0000-0000-000042000000}"/>
    <cellStyle name="Heading 3 3" xfId="37" xr:uid="{00000000-0005-0000-0000-000043000000}"/>
    <cellStyle name="Heading 4 2" xfId="80" xr:uid="{00000000-0005-0000-0000-000044000000}"/>
    <cellStyle name="Heading 4 3" xfId="38" xr:uid="{00000000-0005-0000-0000-000045000000}"/>
    <cellStyle name="Input 2" xfId="81" xr:uid="{00000000-0005-0000-0000-000046000000}"/>
    <cellStyle name="Input 2 2" xfId="111" xr:uid="{00000000-0005-0000-0000-000043000000}"/>
    <cellStyle name="Input 2 3" xfId="118" xr:uid="{00000000-0005-0000-0000-000043000000}"/>
    <cellStyle name="Input 2 4" xfId="115" xr:uid="{00000000-0005-0000-0000-000043000000}"/>
    <cellStyle name="Input 3" xfId="39" xr:uid="{00000000-0005-0000-0000-000047000000}"/>
    <cellStyle name="Input 3 2" xfId="136" xr:uid="{00000000-0005-0000-0000-000044000000}"/>
    <cellStyle name="Input 3 3" xfId="123" xr:uid="{00000000-0005-0000-0000-000044000000}"/>
    <cellStyle name="Input 3 4" xfId="128" xr:uid="{00000000-0005-0000-0000-000044000000}"/>
    <cellStyle name="Linked Cell 2" xfId="82" xr:uid="{00000000-0005-0000-0000-000048000000}"/>
    <cellStyle name="Linked Cell 3" xfId="40" xr:uid="{00000000-0005-0000-0000-000049000000}"/>
    <cellStyle name="Neutral 2" xfId="83" xr:uid="{00000000-0005-0000-0000-00004A000000}"/>
    <cellStyle name="Neutral 3" xfId="41" xr:uid="{00000000-0005-0000-0000-00004B000000}"/>
    <cellStyle name="Normal" xfId="0" builtinId="0"/>
    <cellStyle name="Normal 2" xfId="2" xr:uid="{00000000-0005-0000-0000-00004D000000}"/>
    <cellStyle name="Normal 3" xfId="3" xr:uid="{00000000-0005-0000-0000-00004E000000}"/>
    <cellStyle name="Normal 3 2" xfId="88" xr:uid="{00000000-0005-0000-0000-00004F000000}"/>
    <cellStyle name="Normal 3 3" xfId="97" xr:uid="{00000000-0005-0000-0000-000050000000}"/>
    <cellStyle name="Normal 3 3 2" xfId="108" xr:uid="{00000000-0005-0000-0000-000051000000}"/>
    <cellStyle name="Normal 3 4" xfId="106" xr:uid="{00000000-0005-0000-0000-000052000000}"/>
    <cellStyle name="Normal 4" xfId="4" xr:uid="{00000000-0005-0000-0000-000053000000}"/>
    <cellStyle name="Normal 4 10" xfId="100" xr:uid="{00000000-0005-0000-0000-000054000000}"/>
    <cellStyle name="Normal 4 11" xfId="102" xr:uid="{00000000-0005-0000-0000-000055000000}"/>
    <cellStyle name="Normal 4 12" xfId="104" xr:uid="{00000000-0005-0000-0000-000056000000}"/>
    <cellStyle name="Normal 4 13" xfId="121" xr:uid="{00000000-0005-0000-0000-00004C000000}"/>
    <cellStyle name="Normal 4 14" xfId="146" xr:uid="{00000000-0005-0000-0000-00004C000000}"/>
    <cellStyle name="Normal 4 2" xfId="47" xr:uid="{00000000-0005-0000-0000-000057000000}"/>
    <cellStyle name="Normal 4 3" xfId="90" xr:uid="{00000000-0005-0000-0000-000058000000}"/>
    <cellStyle name="Normal 4 4" xfId="91" xr:uid="{00000000-0005-0000-0000-000059000000}"/>
    <cellStyle name="Normal 4 5" xfId="92" xr:uid="{00000000-0005-0000-0000-00005A000000}"/>
    <cellStyle name="Normal 4 6" xfId="93" xr:uid="{00000000-0005-0000-0000-00005B000000}"/>
    <cellStyle name="Normal 4 7" xfId="94" xr:uid="{00000000-0005-0000-0000-00005C000000}"/>
    <cellStyle name="Normal 4 8" xfId="95" xr:uid="{00000000-0005-0000-0000-00005D000000}"/>
    <cellStyle name="Normal 4 9" xfId="96" xr:uid="{00000000-0005-0000-0000-00005E000000}"/>
    <cellStyle name="Normal 5" xfId="98" xr:uid="{00000000-0005-0000-0000-00005F000000}"/>
    <cellStyle name="Normal 6" xfId="101" xr:uid="{00000000-0005-0000-0000-000060000000}"/>
    <cellStyle name="Normal 7" xfId="103" xr:uid="{00000000-0005-0000-0000-000061000000}"/>
    <cellStyle name="Normal 8" xfId="109" xr:uid="{00000000-0005-0000-0000-00009B000000}"/>
    <cellStyle name="Normal 9" xfId="145" xr:uid="{00000000-0005-0000-0000-0000BF000000}"/>
    <cellStyle name="Note 2" xfId="5" xr:uid="{00000000-0005-0000-0000-000062000000}"/>
    <cellStyle name="Note 2 2" xfId="126" xr:uid="{00000000-0005-0000-0000-00004E000000}"/>
    <cellStyle name="Note 2 3" xfId="139" xr:uid="{00000000-0005-0000-0000-00004E000000}"/>
    <cellStyle name="Note 2 4" xfId="131" xr:uid="{00000000-0005-0000-0000-00004E000000}"/>
    <cellStyle name="Note 3" xfId="89" xr:uid="{00000000-0005-0000-0000-000063000000}"/>
    <cellStyle name="Note 3 2" xfId="137" xr:uid="{00000000-0005-0000-0000-00004F000000}"/>
    <cellStyle name="Note 3 3" xfId="142" xr:uid="{00000000-0005-0000-0000-00004F000000}"/>
    <cellStyle name="Note 3 4" xfId="133" xr:uid="{00000000-0005-0000-0000-00004F000000}"/>
    <cellStyle name="Note 4" xfId="42" xr:uid="{00000000-0005-0000-0000-000064000000}"/>
    <cellStyle name="Note 4 2" xfId="99" xr:uid="{00000000-0005-0000-0000-000065000000}"/>
    <cellStyle name="Note 4 3" xfId="120" xr:uid="{00000000-0005-0000-0000-000050000000}"/>
    <cellStyle name="Note 4 4" xfId="125" xr:uid="{00000000-0005-0000-0000-000050000000}"/>
    <cellStyle name="Note 4 5" xfId="119" xr:uid="{00000000-0005-0000-0000-000050000000}"/>
    <cellStyle name="Output 2" xfId="84" xr:uid="{00000000-0005-0000-0000-000066000000}"/>
    <cellStyle name="Output 2 2" xfId="114" xr:uid="{00000000-0005-0000-0000-000051000000}"/>
    <cellStyle name="Output 2 3" xfId="140" xr:uid="{00000000-0005-0000-0000-000051000000}"/>
    <cellStyle name="Output 2 4" xfId="144" xr:uid="{00000000-0005-0000-0000-000051000000}"/>
    <cellStyle name="Output 3" xfId="43" xr:uid="{00000000-0005-0000-0000-000067000000}"/>
    <cellStyle name="Output 3 2" xfId="122" xr:uid="{00000000-0005-0000-0000-000052000000}"/>
    <cellStyle name="Output 3 3" xfId="134" xr:uid="{00000000-0005-0000-0000-000052000000}"/>
    <cellStyle name="Output 3 4" xfId="138" xr:uid="{00000000-0005-0000-0000-000052000000}"/>
    <cellStyle name="Percent 2" xfId="135" xr:uid="{00000000-0005-0000-0000-00009D000000}"/>
    <cellStyle name="Percent 3" xfId="147" xr:uid="{00000000-0005-0000-0000-0000C1000000}"/>
    <cellStyle name="Title 2" xfId="85" xr:uid="{00000000-0005-0000-0000-000068000000}"/>
    <cellStyle name="Title 3" xfId="44" xr:uid="{00000000-0005-0000-0000-000069000000}"/>
    <cellStyle name="Total 2" xfId="86" xr:uid="{00000000-0005-0000-0000-00006A000000}"/>
    <cellStyle name="Total 2 2" xfId="116" xr:uid="{00000000-0005-0000-0000-000056000000}"/>
    <cellStyle name="Total 2 3" xfId="141" xr:uid="{00000000-0005-0000-0000-000056000000}"/>
    <cellStyle name="Total 2 4" xfId="113" xr:uid="{00000000-0005-0000-0000-000056000000}"/>
    <cellStyle name="Total 3" xfId="45" xr:uid="{00000000-0005-0000-0000-00006B000000}"/>
    <cellStyle name="Total 3 2" xfId="112" xr:uid="{00000000-0005-0000-0000-000057000000}"/>
    <cellStyle name="Total 3 3" xfId="132" xr:uid="{00000000-0005-0000-0000-000057000000}"/>
    <cellStyle name="Total 3 4" xfId="129" xr:uid="{00000000-0005-0000-0000-000057000000}"/>
    <cellStyle name="Warning Text 2" xfId="87" xr:uid="{00000000-0005-0000-0000-00006C000000}"/>
    <cellStyle name="Warning Text 3" xfId="46"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workbookViewId="0">
      <selection activeCell="J6" sqref="J6"/>
    </sheetView>
  </sheetViews>
  <sheetFormatPr defaultRowHeight="12.75" x14ac:dyDescent="0.2"/>
  <cols>
    <col min="1" max="2" width="9.42578125" customWidth="1"/>
    <col min="3" max="3" width="14" customWidth="1"/>
    <col min="4" max="9" width="8.85546875" customWidth="1"/>
    <col min="10" max="10" width="12.42578125" bestFit="1" customWidth="1"/>
  </cols>
  <sheetData>
    <row r="1" spans="1:10" ht="15.75" x14ac:dyDescent="0.25">
      <c r="A1" s="4" t="s">
        <v>0</v>
      </c>
      <c r="B1" s="3"/>
      <c r="C1" s="3"/>
      <c r="D1" s="3"/>
      <c r="E1" s="1"/>
      <c r="F1" s="1"/>
      <c r="G1" s="1"/>
      <c r="H1" s="1"/>
      <c r="I1" s="1"/>
      <c r="J1" s="1"/>
    </row>
    <row r="2" spans="1:10" ht="15.75" x14ac:dyDescent="0.25">
      <c r="A2" s="1"/>
    </row>
    <row r="3" spans="1:10" s="2" customFormat="1" x14ac:dyDescent="0.2">
      <c r="A3" s="47"/>
      <c r="B3" s="47"/>
      <c r="C3" s="47"/>
      <c r="D3" s="14" t="s">
        <v>1</v>
      </c>
      <c r="E3" s="13" t="s">
        <v>2</v>
      </c>
      <c r="F3" s="13" t="s">
        <v>3</v>
      </c>
      <c r="G3" s="13" t="s">
        <v>4</v>
      </c>
      <c r="H3" s="13" t="s">
        <v>5</v>
      </c>
      <c r="I3" s="13" t="s">
        <v>6</v>
      </c>
      <c r="J3" s="14" t="s">
        <v>18</v>
      </c>
    </row>
    <row r="4" spans="1:10" x14ac:dyDescent="0.2">
      <c r="A4" s="48" t="s">
        <v>20</v>
      </c>
      <c r="B4" s="48"/>
      <c r="C4" s="48"/>
      <c r="D4" s="20">
        <f>'Pricing Score Calculation'!E5</f>
        <v>30</v>
      </c>
      <c r="E4" s="27">
        <v>12</v>
      </c>
      <c r="F4" s="27">
        <v>8.6999999999999993</v>
      </c>
      <c r="G4" s="27">
        <v>7</v>
      </c>
      <c r="H4" s="27">
        <v>5</v>
      </c>
      <c r="I4" s="27">
        <v>3</v>
      </c>
      <c r="J4" s="21">
        <f>SUM(D4:I4)</f>
        <v>65.7</v>
      </c>
    </row>
    <row r="5" spans="1:10" x14ac:dyDescent="0.2">
      <c r="A5" s="46" t="s">
        <v>21</v>
      </c>
      <c r="B5" s="46"/>
      <c r="C5" s="46"/>
      <c r="D5" s="20">
        <f>'Pricing Score Calculation'!E6</f>
        <v>24.064171122994651</v>
      </c>
      <c r="E5" s="27">
        <v>21</v>
      </c>
      <c r="F5" s="27">
        <v>9</v>
      </c>
      <c r="G5" s="27">
        <v>6</v>
      </c>
      <c r="H5" s="27">
        <v>6.4</v>
      </c>
      <c r="I5" s="27">
        <v>3.9</v>
      </c>
      <c r="J5" s="21">
        <f>SUM(D5:I5)</f>
        <v>70.364171122994662</v>
      </c>
    </row>
    <row r="6" spans="1:10" x14ac:dyDescent="0.2">
      <c r="A6" s="46" t="s">
        <v>22</v>
      </c>
      <c r="B6" s="46"/>
      <c r="C6" s="46"/>
      <c r="D6" s="20">
        <f>'Pricing Score Calculation'!E7</f>
        <v>8.0840743734842366</v>
      </c>
      <c r="E6" s="27">
        <v>28.799999999999997</v>
      </c>
      <c r="F6" s="27">
        <v>13.5</v>
      </c>
      <c r="G6" s="27">
        <v>9.4</v>
      </c>
      <c r="H6" s="27">
        <v>8.4</v>
      </c>
      <c r="I6" s="27">
        <v>4.8</v>
      </c>
      <c r="J6" s="21">
        <f>SUM(D6:I6)</f>
        <v>72.984074373484233</v>
      </c>
    </row>
  </sheetData>
  <mergeCells count="4">
    <mergeCell ref="A6:C6"/>
    <mergeCell ref="A3:C3"/>
    <mergeCell ref="A4:C4"/>
    <mergeCell ref="A5:C5"/>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
  <sheetViews>
    <sheetView workbookViewId="0">
      <selection activeCell="I9" sqref="I9"/>
    </sheetView>
  </sheetViews>
  <sheetFormatPr defaultRowHeight="12.75" x14ac:dyDescent="0.2"/>
  <cols>
    <col min="3" max="3" width="13.28515625" customWidth="1"/>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7"/>
      <c r="B3" s="47"/>
      <c r="C3" s="47"/>
      <c r="D3" s="14" t="s">
        <v>1</v>
      </c>
      <c r="E3" s="13" t="s">
        <v>2</v>
      </c>
      <c r="F3" s="13" t="s">
        <v>3</v>
      </c>
      <c r="G3" s="13" t="s">
        <v>4</v>
      </c>
      <c r="H3" s="13" t="s">
        <v>5</v>
      </c>
      <c r="I3" s="13" t="s">
        <v>6</v>
      </c>
      <c r="J3" s="14" t="s">
        <v>18</v>
      </c>
      <c r="K3" s="2"/>
      <c r="L3" s="2"/>
      <c r="M3" s="2"/>
    </row>
    <row r="4" spans="1:13" x14ac:dyDescent="0.2">
      <c r="A4" s="48" t="s">
        <v>20</v>
      </c>
      <c r="B4" s="48"/>
      <c r="C4" s="48"/>
      <c r="D4" s="20">
        <f>'Pricing Score Calculation'!E5</f>
        <v>30</v>
      </c>
      <c r="E4" s="26">
        <v>23.4</v>
      </c>
      <c r="F4" s="26">
        <v>12</v>
      </c>
      <c r="G4" s="26">
        <v>8</v>
      </c>
      <c r="H4" s="26">
        <v>7.8</v>
      </c>
      <c r="I4" s="26">
        <v>4</v>
      </c>
      <c r="J4" s="21">
        <f>SUM(D4:I4)</f>
        <v>85.2</v>
      </c>
    </row>
    <row r="5" spans="1:13" x14ac:dyDescent="0.2">
      <c r="A5" s="46" t="s">
        <v>21</v>
      </c>
      <c r="B5" s="46"/>
      <c r="C5" s="46"/>
      <c r="D5" s="20">
        <f>'Pricing Score Calculation'!E6</f>
        <v>24.064171122994651</v>
      </c>
      <c r="E5" s="26">
        <v>17.399999999999999</v>
      </c>
      <c r="F5" s="26">
        <v>9</v>
      </c>
      <c r="G5" s="26">
        <v>5.8</v>
      </c>
      <c r="H5" s="26">
        <v>5</v>
      </c>
      <c r="I5" s="26">
        <v>3</v>
      </c>
      <c r="J5" s="21">
        <f>SUM(D5:I5)</f>
        <v>64.26417112299464</v>
      </c>
    </row>
    <row r="6" spans="1:13" x14ac:dyDescent="0.2">
      <c r="A6" s="46" t="s">
        <v>22</v>
      </c>
      <c r="B6" s="46"/>
      <c r="C6" s="46"/>
      <c r="D6" s="20">
        <f>'Pricing Score Calculation'!E7</f>
        <v>8.0840743734842366</v>
      </c>
      <c r="E6" s="26">
        <v>28.2</v>
      </c>
      <c r="F6" s="26">
        <v>14.1</v>
      </c>
      <c r="G6" s="26">
        <v>8</v>
      </c>
      <c r="H6" s="26">
        <v>8</v>
      </c>
      <c r="I6" s="26">
        <v>4</v>
      </c>
      <c r="J6" s="21">
        <f>SUM(D6:I6)</f>
        <v>70.384074373484239</v>
      </c>
    </row>
  </sheetData>
  <mergeCells count="4">
    <mergeCell ref="A6:C6"/>
    <mergeCell ref="A3:C3"/>
    <mergeCell ref="A4:C4"/>
    <mergeCell ref="A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
  <sheetViews>
    <sheetView workbookViewId="0">
      <selection activeCell="J6" sqref="J6"/>
    </sheetView>
  </sheetViews>
  <sheetFormatPr defaultRowHeight="12.75" x14ac:dyDescent="0.2"/>
  <cols>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7"/>
      <c r="B3" s="47"/>
      <c r="C3" s="47"/>
      <c r="D3" s="14" t="s">
        <v>1</v>
      </c>
      <c r="E3" s="13" t="s">
        <v>2</v>
      </c>
      <c r="F3" s="13" t="s">
        <v>3</v>
      </c>
      <c r="G3" s="13" t="s">
        <v>4</v>
      </c>
      <c r="H3" s="13" t="s">
        <v>5</v>
      </c>
      <c r="I3" s="13" t="s">
        <v>6</v>
      </c>
      <c r="J3" s="14" t="s">
        <v>18</v>
      </c>
      <c r="K3" s="2"/>
      <c r="L3" s="2"/>
      <c r="M3" s="2"/>
    </row>
    <row r="4" spans="1:13" x14ac:dyDescent="0.2">
      <c r="A4" s="48" t="s">
        <v>20</v>
      </c>
      <c r="B4" s="48"/>
      <c r="C4" s="48"/>
      <c r="D4" s="20">
        <f>'Pricing Score Calculation'!E5</f>
        <v>30</v>
      </c>
      <c r="E4" s="28">
        <v>24</v>
      </c>
      <c r="F4" s="28">
        <v>11.7</v>
      </c>
      <c r="G4" s="28">
        <v>4.8</v>
      </c>
      <c r="H4" s="28">
        <v>2.8</v>
      </c>
      <c r="I4" s="28">
        <v>1</v>
      </c>
      <c r="J4" s="21">
        <f>SUM(D4:I4)</f>
        <v>74.3</v>
      </c>
    </row>
    <row r="5" spans="1:13" x14ac:dyDescent="0.2">
      <c r="A5" s="46" t="s">
        <v>21</v>
      </c>
      <c r="B5" s="46"/>
      <c r="C5" s="46"/>
      <c r="D5" s="20">
        <f>'Pricing Score Calculation'!E6</f>
        <v>24.064171122994651</v>
      </c>
      <c r="E5" s="28">
        <v>24</v>
      </c>
      <c r="F5" s="28">
        <v>12.3</v>
      </c>
      <c r="G5" s="28">
        <v>7</v>
      </c>
      <c r="H5" s="28">
        <v>8</v>
      </c>
      <c r="I5" s="28">
        <v>4.5</v>
      </c>
      <c r="J5" s="21">
        <f>SUM(D5:I5)</f>
        <v>79.864171122994648</v>
      </c>
    </row>
    <row r="6" spans="1:13" x14ac:dyDescent="0.2">
      <c r="A6" s="46" t="s">
        <v>22</v>
      </c>
      <c r="B6" s="46"/>
      <c r="C6" s="46"/>
      <c r="D6" s="20">
        <f>'Pricing Score Calculation'!E7</f>
        <v>8.0840743734842366</v>
      </c>
      <c r="E6" s="28">
        <v>25.799999999999997</v>
      </c>
      <c r="F6" s="28">
        <v>11.1</v>
      </c>
      <c r="G6" s="28">
        <v>8</v>
      </c>
      <c r="H6" s="28">
        <v>8</v>
      </c>
      <c r="I6" s="28">
        <v>4.3</v>
      </c>
      <c r="J6" s="21">
        <f>SUM(D6:I6)</f>
        <v>65.284074373484231</v>
      </c>
    </row>
  </sheetData>
  <mergeCells count="4">
    <mergeCell ref="A6:C6"/>
    <mergeCell ref="A3:C3"/>
    <mergeCell ref="A4:C4"/>
    <mergeCell ref="A5:C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
  <sheetViews>
    <sheetView workbookViewId="0">
      <selection activeCell="J6" sqref="J6"/>
    </sheetView>
  </sheetViews>
  <sheetFormatPr defaultRowHeight="12.75" x14ac:dyDescent="0.2"/>
  <cols>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7"/>
      <c r="B3" s="47"/>
      <c r="C3" s="47"/>
      <c r="D3" s="14" t="s">
        <v>1</v>
      </c>
      <c r="E3" s="13" t="s">
        <v>2</v>
      </c>
      <c r="F3" s="13" t="s">
        <v>3</v>
      </c>
      <c r="G3" s="13" t="s">
        <v>4</v>
      </c>
      <c r="H3" s="13" t="s">
        <v>5</v>
      </c>
      <c r="I3" s="13" t="s">
        <v>6</v>
      </c>
      <c r="J3" s="14" t="s">
        <v>18</v>
      </c>
      <c r="K3" s="2"/>
      <c r="L3" s="2"/>
      <c r="M3" s="2"/>
    </row>
    <row r="4" spans="1:13" x14ac:dyDescent="0.2">
      <c r="A4" s="48" t="s">
        <v>20</v>
      </c>
      <c r="B4" s="48"/>
      <c r="C4" s="48"/>
      <c r="D4" s="20">
        <f>'Pricing Score Calculation'!E5</f>
        <v>30</v>
      </c>
      <c r="E4" s="45">
        <v>24</v>
      </c>
      <c r="F4" s="45">
        <v>11.4</v>
      </c>
      <c r="G4" s="45">
        <v>6</v>
      </c>
      <c r="H4" s="45">
        <v>6</v>
      </c>
      <c r="I4" s="45">
        <v>3</v>
      </c>
      <c r="J4" s="21">
        <f>SUM(D4:I4)</f>
        <v>80.400000000000006</v>
      </c>
    </row>
    <row r="5" spans="1:13" x14ac:dyDescent="0.2">
      <c r="A5" s="46" t="s">
        <v>21</v>
      </c>
      <c r="B5" s="46"/>
      <c r="C5" s="46"/>
      <c r="D5" s="20">
        <f>'Pricing Score Calculation'!E6</f>
        <v>24.064171122994651</v>
      </c>
      <c r="E5" s="45">
        <v>18</v>
      </c>
      <c r="F5" s="45">
        <v>10.5</v>
      </c>
      <c r="G5" s="45">
        <v>8</v>
      </c>
      <c r="H5" s="45">
        <v>6</v>
      </c>
      <c r="I5" s="45">
        <v>3.5</v>
      </c>
      <c r="J5" s="21">
        <f>SUM(D5:I5)</f>
        <v>70.064171122994651</v>
      </c>
    </row>
    <row r="6" spans="1:13" x14ac:dyDescent="0.2">
      <c r="A6" s="46" t="s">
        <v>22</v>
      </c>
      <c r="B6" s="46"/>
      <c r="C6" s="46"/>
      <c r="D6" s="20">
        <f>'Pricing Score Calculation'!E7</f>
        <v>8.0840743734842366</v>
      </c>
      <c r="E6" s="45">
        <v>18</v>
      </c>
      <c r="F6" s="45">
        <v>10.5</v>
      </c>
      <c r="G6" s="45">
        <v>6</v>
      </c>
      <c r="H6" s="45">
        <v>7</v>
      </c>
      <c r="I6" s="45">
        <v>3</v>
      </c>
      <c r="J6" s="21">
        <f>SUM(D6:I6)</f>
        <v>52.584074373484235</v>
      </c>
    </row>
  </sheetData>
  <mergeCells count="4">
    <mergeCell ref="A6:C6"/>
    <mergeCell ref="A3:C3"/>
    <mergeCell ref="A4:C4"/>
    <mergeCell ref="A5:C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
  <sheetViews>
    <sheetView workbookViewId="0">
      <selection activeCell="J6" sqref="J6"/>
    </sheetView>
  </sheetViews>
  <sheetFormatPr defaultRowHeight="12.75" x14ac:dyDescent="0.2"/>
  <cols>
    <col min="3" max="3" width="13.140625" customWidth="1"/>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7"/>
      <c r="B3" s="47"/>
      <c r="C3" s="47"/>
      <c r="D3" s="14" t="s">
        <v>1</v>
      </c>
      <c r="E3" s="13" t="s">
        <v>2</v>
      </c>
      <c r="F3" s="13" t="s">
        <v>3</v>
      </c>
      <c r="G3" s="13" t="s">
        <v>4</v>
      </c>
      <c r="H3" s="13" t="s">
        <v>5</v>
      </c>
      <c r="I3" s="13" t="s">
        <v>6</v>
      </c>
      <c r="J3" s="14" t="s">
        <v>18</v>
      </c>
      <c r="K3" s="2"/>
      <c r="L3" s="2"/>
      <c r="M3" s="2"/>
    </row>
    <row r="4" spans="1:13" x14ac:dyDescent="0.2">
      <c r="A4" s="48" t="s">
        <v>20</v>
      </c>
      <c r="B4" s="48"/>
      <c r="C4" s="48"/>
      <c r="D4" s="20">
        <f>'Pricing Score Calculation'!E5</f>
        <v>30</v>
      </c>
      <c r="E4" s="29">
        <v>24</v>
      </c>
      <c r="F4" s="29">
        <v>12</v>
      </c>
      <c r="G4" s="29">
        <v>8</v>
      </c>
      <c r="H4" s="29">
        <v>8</v>
      </c>
      <c r="I4" s="29">
        <v>4</v>
      </c>
      <c r="J4" s="21">
        <f>SUM(D4:I4)</f>
        <v>86</v>
      </c>
    </row>
    <row r="5" spans="1:13" x14ac:dyDescent="0.2">
      <c r="A5" s="46" t="s">
        <v>21</v>
      </c>
      <c r="B5" s="46"/>
      <c r="C5" s="46"/>
      <c r="D5" s="20">
        <f>'Pricing Score Calculation'!E6</f>
        <v>24.064171122994651</v>
      </c>
      <c r="E5" s="29">
        <v>24</v>
      </c>
      <c r="F5" s="29">
        <v>12</v>
      </c>
      <c r="G5" s="29">
        <v>8</v>
      </c>
      <c r="H5" s="29">
        <v>8</v>
      </c>
      <c r="I5" s="29">
        <v>4</v>
      </c>
      <c r="J5" s="21">
        <f>SUM(D5:I5)</f>
        <v>80.064171122994651</v>
      </c>
    </row>
    <row r="6" spans="1:13" x14ac:dyDescent="0.2">
      <c r="A6" s="46" t="s">
        <v>22</v>
      </c>
      <c r="B6" s="46"/>
      <c r="C6" s="46"/>
      <c r="D6" s="20">
        <f>'Pricing Score Calculation'!E7</f>
        <v>8.0840743734842366</v>
      </c>
      <c r="E6" s="29">
        <v>27</v>
      </c>
      <c r="F6" s="29">
        <v>13.5</v>
      </c>
      <c r="G6" s="29">
        <v>8.8000000000000007</v>
      </c>
      <c r="H6" s="29">
        <v>8.6</v>
      </c>
      <c r="I6" s="29">
        <v>4.7</v>
      </c>
      <c r="J6" s="21">
        <f>SUM(D6:I6)</f>
        <v>70.684074373484236</v>
      </c>
    </row>
  </sheetData>
  <mergeCells count="4">
    <mergeCell ref="A3:C3"/>
    <mergeCell ref="A4:C4"/>
    <mergeCell ref="A5:C5"/>
    <mergeCell ref="A6:C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P7"/>
  <sheetViews>
    <sheetView workbookViewId="0">
      <selection activeCell="F34" sqref="F34"/>
    </sheetView>
  </sheetViews>
  <sheetFormatPr defaultColWidth="9.140625" defaultRowHeight="12.75" x14ac:dyDescent="0.2"/>
  <cols>
    <col min="1" max="1" width="36.140625" customWidth="1"/>
    <col min="2" max="2" width="23.5703125" customWidth="1"/>
    <col min="3" max="5" width="13.28515625" customWidth="1"/>
    <col min="6" max="6" width="16.85546875" customWidth="1"/>
  </cols>
  <sheetData>
    <row r="1" spans="1:16" ht="24" customHeight="1" thickBot="1" x14ac:dyDescent="0.25">
      <c r="A1" s="53" t="s">
        <v>16</v>
      </c>
      <c r="B1" s="53"/>
      <c r="C1" s="18"/>
      <c r="D1" s="18"/>
      <c r="E1" s="18"/>
    </row>
    <row r="2" spans="1:16" x14ac:dyDescent="0.2">
      <c r="A2" s="55" t="s">
        <v>11</v>
      </c>
      <c r="B2" s="58" t="s">
        <v>12</v>
      </c>
      <c r="C2" s="61" t="s">
        <v>15</v>
      </c>
      <c r="D2" s="61" t="s">
        <v>13</v>
      </c>
      <c r="E2" s="61" t="s">
        <v>14</v>
      </c>
      <c r="G2" s="54" t="s">
        <v>19</v>
      </c>
      <c r="H2" s="54"/>
      <c r="I2" s="54"/>
      <c r="J2" s="54"/>
      <c r="K2" s="54"/>
      <c r="L2" s="54"/>
      <c r="M2" s="54"/>
      <c r="N2" s="54"/>
      <c r="O2" s="54"/>
      <c r="P2" s="54"/>
    </row>
    <row r="3" spans="1:16" x14ac:dyDescent="0.2">
      <c r="A3" s="56"/>
      <c r="B3" s="59"/>
      <c r="C3" s="62"/>
      <c r="D3" s="62"/>
      <c r="E3" s="62"/>
      <c r="G3" s="54"/>
      <c r="H3" s="54"/>
      <c r="I3" s="54"/>
      <c r="J3" s="54"/>
      <c r="K3" s="54"/>
      <c r="L3" s="54"/>
      <c r="M3" s="54"/>
      <c r="N3" s="54"/>
      <c r="O3" s="54"/>
      <c r="P3" s="54"/>
    </row>
    <row r="4" spans="1:16" ht="13.5" thickBot="1" x14ac:dyDescent="0.25">
      <c r="A4" s="57"/>
      <c r="B4" s="60"/>
      <c r="C4" s="63"/>
      <c r="D4" s="63"/>
      <c r="E4" s="63"/>
      <c r="G4" s="54"/>
      <c r="H4" s="54"/>
      <c r="I4" s="54"/>
      <c r="J4" s="54"/>
      <c r="K4" s="54"/>
      <c r="L4" s="54"/>
      <c r="M4" s="54"/>
      <c r="N4" s="54"/>
      <c r="O4" s="54"/>
      <c r="P4" s="54"/>
    </row>
    <row r="5" spans="1:16" x14ac:dyDescent="0.2">
      <c r="A5" s="24" t="s">
        <v>20</v>
      </c>
      <c r="B5" s="19">
        <v>150000</v>
      </c>
      <c r="C5" s="49">
        <v>30</v>
      </c>
      <c r="D5" s="51">
        <f>MIN(B5:B7)</f>
        <v>150000</v>
      </c>
      <c r="E5" s="16">
        <f>$C$5*($D$5/B5)</f>
        <v>30</v>
      </c>
    </row>
    <row r="6" spans="1:16" x14ac:dyDescent="0.2">
      <c r="A6" s="25" t="s">
        <v>21</v>
      </c>
      <c r="B6" s="19">
        <v>187000</v>
      </c>
      <c r="C6" s="50"/>
      <c r="D6" s="52"/>
      <c r="E6" s="16">
        <f t="shared" ref="E6:E7" si="0">$C$5*($D$5/B6)</f>
        <v>24.064171122994651</v>
      </c>
    </row>
    <row r="7" spans="1:16" x14ac:dyDescent="0.2">
      <c r="A7" s="25" t="s">
        <v>23</v>
      </c>
      <c r="B7" s="19">
        <v>556650</v>
      </c>
      <c r="C7" s="50"/>
      <c r="D7" s="52"/>
      <c r="E7" s="16">
        <f t="shared" si="0"/>
        <v>8.0840743734842366</v>
      </c>
    </row>
  </sheetData>
  <mergeCells count="9">
    <mergeCell ref="C5:C7"/>
    <mergeCell ref="D5:D7"/>
    <mergeCell ref="A1:B1"/>
    <mergeCell ref="G2:P4"/>
    <mergeCell ref="A2:A4"/>
    <mergeCell ref="B2:B4"/>
    <mergeCell ref="C2:C4"/>
    <mergeCell ref="D2:D4"/>
    <mergeCell ref="E2:E4"/>
  </mergeCells>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3"/>
  <sheetViews>
    <sheetView tabSelected="1" workbookViewId="0"/>
  </sheetViews>
  <sheetFormatPr defaultColWidth="9.140625" defaultRowHeight="15" x14ac:dyDescent="0.2"/>
  <cols>
    <col min="1" max="1" width="33" style="7" customWidth="1"/>
    <col min="2" max="3" width="7" style="7" bestFit="1" customWidth="1"/>
    <col min="4" max="6" width="7.7109375" style="7" customWidth="1"/>
    <col min="7" max="7" width="8.85546875" style="7" customWidth="1"/>
    <col min="8" max="8" width="7.5703125" style="7" customWidth="1"/>
    <col min="9" max="9" width="8.28515625" style="7" hidden="1" customWidth="1"/>
    <col min="10" max="14" width="4.140625" style="7" hidden="1" customWidth="1"/>
    <col min="15" max="15" width="7.140625" style="7" hidden="1" customWidth="1"/>
    <col min="16" max="16" width="0" style="7" hidden="1" customWidth="1"/>
    <col min="17" max="16384" width="9.140625" style="7"/>
  </cols>
  <sheetData>
    <row r="1" spans="1:16" ht="15.75" x14ac:dyDescent="0.25">
      <c r="A1" s="5" t="s">
        <v>7</v>
      </c>
      <c r="B1" s="6"/>
      <c r="C1" s="5"/>
      <c r="D1" s="5"/>
      <c r="E1" s="5"/>
      <c r="F1" s="5"/>
      <c r="G1" s="5"/>
      <c r="H1" s="5"/>
      <c r="I1" s="44"/>
      <c r="J1" s="44"/>
      <c r="K1" s="44"/>
      <c r="L1" s="44"/>
      <c r="M1" s="44"/>
      <c r="N1" s="44"/>
      <c r="O1" s="44"/>
      <c r="P1" s="44"/>
    </row>
    <row r="2" spans="1:16" ht="6" customHeight="1" x14ac:dyDescent="0.25">
      <c r="A2" s="5"/>
      <c r="B2" s="6"/>
      <c r="C2" s="5"/>
      <c r="D2" s="5"/>
      <c r="E2" s="5"/>
      <c r="F2" s="5"/>
      <c r="G2" s="5"/>
      <c r="H2" s="5"/>
      <c r="I2" s="44"/>
      <c r="J2" s="44"/>
      <c r="K2" s="44"/>
      <c r="L2" s="44"/>
      <c r="M2" s="44"/>
      <c r="N2" s="44"/>
      <c r="O2" s="44"/>
      <c r="P2" s="44"/>
    </row>
    <row r="3" spans="1:16" s="36" customFormat="1" ht="15.75" x14ac:dyDescent="0.25">
      <c r="A3" s="64" t="s">
        <v>30</v>
      </c>
      <c r="B3" s="64"/>
      <c r="C3" s="64"/>
      <c r="D3" s="64"/>
      <c r="E3" s="64"/>
      <c r="F3" s="64"/>
      <c r="G3" s="64"/>
      <c r="H3" s="64"/>
      <c r="I3" s="44"/>
      <c r="J3" s="44"/>
      <c r="K3" s="44"/>
      <c r="L3" s="44"/>
      <c r="M3" s="44"/>
      <c r="N3" s="44"/>
      <c r="O3" s="44"/>
      <c r="P3" s="44"/>
    </row>
    <row r="4" spans="1:16" x14ac:dyDescent="0.2">
      <c r="A4" s="6"/>
      <c r="B4" s="6"/>
      <c r="C4" s="6"/>
      <c r="D4" s="6"/>
      <c r="E4" s="6"/>
      <c r="F4" s="6"/>
      <c r="G4" s="6"/>
      <c r="H4" s="6"/>
      <c r="I4" s="44"/>
      <c r="J4" s="44"/>
      <c r="K4" s="44"/>
      <c r="L4" s="44"/>
      <c r="M4" s="44"/>
      <c r="N4" s="44"/>
      <c r="O4" s="44"/>
      <c r="P4" s="44"/>
    </row>
    <row r="5" spans="1:16" ht="15.75" x14ac:dyDescent="0.25">
      <c r="G5" s="15"/>
      <c r="H5" s="8"/>
      <c r="I5" s="35"/>
      <c r="J5" s="43"/>
      <c r="K5" s="44"/>
      <c r="L5" s="44"/>
      <c r="M5" s="44"/>
      <c r="N5" s="44"/>
      <c r="O5" s="65" t="s">
        <v>9</v>
      </c>
      <c r="P5" s="65"/>
    </row>
    <row r="6" spans="1:16" s="11" customFormat="1" ht="135" customHeight="1" x14ac:dyDescent="0.2">
      <c r="A6" s="9"/>
      <c r="B6" s="10" t="s">
        <v>25</v>
      </c>
      <c r="C6" s="10" t="s">
        <v>26</v>
      </c>
      <c r="D6" s="10" t="s">
        <v>27</v>
      </c>
      <c r="E6" s="10" t="s">
        <v>28</v>
      </c>
      <c r="F6" s="10" t="s">
        <v>29</v>
      </c>
      <c r="G6" s="17" t="s">
        <v>10</v>
      </c>
      <c r="H6" s="23" t="s">
        <v>8</v>
      </c>
      <c r="I6" s="44"/>
      <c r="J6" s="42" t="str">
        <f>B6</f>
        <v>Evaluator 1</v>
      </c>
      <c r="K6" s="42" t="str">
        <f>C6</f>
        <v>Evaluator 2</v>
      </c>
      <c r="L6" s="42" t="str">
        <f>D6</f>
        <v>Evaluator 3</v>
      </c>
      <c r="M6" s="42" t="str">
        <f>E6</f>
        <v>Evaluator 4</v>
      </c>
      <c r="N6" s="42" t="str">
        <f>F6</f>
        <v>Evaluator 5</v>
      </c>
      <c r="O6" s="34" t="s">
        <v>17</v>
      </c>
      <c r="P6" s="41" t="s">
        <v>8</v>
      </c>
    </row>
    <row r="7" spans="1:16" ht="16.5" customHeight="1" x14ac:dyDescent="0.2">
      <c r="A7" s="30" t="s">
        <v>20</v>
      </c>
      <c r="B7" s="33">
        <f>'Evaluator 1'!J4</f>
        <v>65.7</v>
      </c>
      <c r="C7" s="33">
        <f>'Evaluator 2'!J4</f>
        <v>85.2</v>
      </c>
      <c r="D7" s="33">
        <f>'Evaluator 3'!J4</f>
        <v>74.3</v>
      </c>
      <c r="E7" s="33">
        <f>'Evaluator 4'!J4</f>
        <v>80.400000000000006</v>
      </c>
      <c r="F7" s="33">
        <f>'Evaluator 5'!J4</f>
        <v>86</v>
      </c>
      <c r="G7" s="39">
        <f>AVERAGE(B7:F7)</f>
        <v>78.320000000000007</v>
      </c>
      <c r="H7" s="32">
        <f>RANK(G7,$G$7:$G$9,0)</f>
        <v>1</v>
      </c>
      <c r="I7" s="37"/>
      <c r="J7" s="31">
        <f>RANK(B7,$B$7:$B$9,0)</f>
        <v>3</v>
      </c>
      <c r="K7" s="31">
        <f>RANK(C7,$C$7:$C$9,0)</f>
        <v>1</v>
      </c>
      <c r="L7" s="31">
        <f>RANK(D7,$D$7:$D$9,0)</f>
        <v>2</v>
      </c>
      <c r="M7" s="31">
        <f>RANK(E7,$E$7:$E$9,0)</f>
        <v>1</v>
      </c>
      <c r="N7" s="31">
        <f>RANK(F7,$F$7:$F$9,0)</f>
        <v>1</v>
      </c>
      <c r="O7" s="31">
        <f>AVERAGE(J7:N7)</f>
        <v>1.6</v>
      </c>
      <c r="P7" s="38">
        <f>RANK(O7,$O$7:$O$9,1)</f>
        <v>1</v>
      </c>
    </row>
    <row r="8" spans="1:16" ht="16.5" customHeight="1" x14ac:dyDescent="0.2">
      <c r="A8" s="40" t="s">
        <v>24</v>
      </c>
      <c r="B8" s="33">
        <f>'Evaluator 1'!J5</f>
        <v>70.364171122994662</v>
      </c>
      <c r="C8" s="33">
        <f>'Evaluator 2'!J5</f>
        <v>64.26417112299464</v>
      </c>
      <c r="D8" s="33">
        <f>'Evaluator 3'!J5</f>
        <v>79.864171122994648</v>
      </c>
      <c r="E8" s="33">
        <f>'Evaluator 4'!J5</f>
        <v>70.064171122994651</v>
      </c>
      <c r="F8" s="33">
        <f>'Evaluator 5'!J5</f>
        <v>80.064171122994651</v>
      </c>
      <c r="G8" s="39">
        <f>AVERAGE(B8:F8)</f>
        <v>72.92417112299465</v>
      </c>
      <c r="H8" s="32">
        <f>RANK(G8,$G$7:$G$9,0)</f>
        <v>2</v>
      </c>
      <c r="I8" s="37"/>
      <c r="J8" s="31">
        <f>RANK(B8,$B$7:$B$9,0)</f>
        <v>2</v>
      </c>
      <c r="K8" s="31">
        <f>RANK(C8,$C$7:$C$9,0)</f>
        <v>3</v>
      </c>
      <c r="L8" s="31">
        <f>RANK(D8,$D$7:$D$9,0)</f>
        <v>1</v>
      </c>
      <c r="M8" s="31">
        <f>RANK(E8,$E$7:$E$9,0)</f>
        <v>2</v>
      </c>
      <c r="N8" s="31">
        <f>RANK(F8,$F$7:$F$9,0)</f>
        <v>2</v>
      </c>
      <c r="O8" s="31">
        <f>AVERAGE(J8:N8)</f>
        <v>2</v>
      </c>
      <c r="P8" s="38">
        <f>RANK(O8,$O$7:$O$9,1)</f>
        <v>2</v>
      </c>
    </row>
    <row r="9" spans="1:16" ht="16.5" customHeight="1" x14ac:dyDescent="0.2">
      <c r="A9" s="40" t="s">
        <v>23</v>
      </c>
      <c r="B9" s="33">
        <f>'Evaluator 1'!J6</f>
        <v>72.984074373484233</v>
      </c>
      <c r="C9" s="33">
        <f>'Evaluator 2'!J6</f>
        <v>70.384074373484239</v>
      </c>
      <c r="D9" s="33">
        <f>'Evaluator 3'!J6</f>
        <v>65.284074373484231</v>
      </c>
      <c r="E9" s="33">
        <f>'Evaluator 4'!J6</f>
        <v>52.584074373484235</v>
      </c>
      <c r="F9" s="33">
        <f>'Evaluator 5'!J6</f>
        <v>70.684074373484236</v>
      </c>
      <c r="G9" s="39">
        <f>AVERAGE(B9:F9)</f>
        <v>66.384074373484239</v>
      </c>
      <c r="H9" s="32">
        <f>RANK(G9,$G$7:$G$9,0)</f>
        <v>3</v>
      </c>
      <c r="I9" s="37"/>
      <c r="J9" s="31">
        <f>RANK(B9,$B$7:$B$9,0)</f>
        <v>1</v>
      </c>
      <c r="K9" s="31">
        <f>RANK(C9,$C$7:$C$9,0)</f>
        <v>2</v>
      </c>
      <c r="L9" s="31">
        <f>RANK(D9,$D$7:$D$9,0)</f>
        <v>3</v>
      </c>
      <c r="M9" s="31">
        <f>RANK(E9,$E$7:$E$9,0)</f>
        <v>3</v>
      </c>
      <c r="N9" s="31">
        <f>RANK(F9,$F$7:$F$9,0)</f>
        <v>3</v>
      </c>
      <c r="O9" s="31">
        <f>AVERAGE(J9:N9)</f>
        <v>2.4</v>
      </c>
      <c r="P9" s="38">
        <f>RANK(O9,$O$7:$O$9,1)</f>
        <v>3</v>
      </c>
    </row>
    <row r="10" spans="1:16" x14ac:dyDescent="0.2">
      <c r="I10" s="22"/>
    </row>
    <row r="12" spans="1:16" x14ac:dyDescent="0.2">
      <c r="A12" s="12"/>
    </row>
    <row r="13" spans="1:16" x14ac:dyDescent="0.2">
      <c r="A13" s="12"/>
    </row>
  </sheetData>
  <mergeCells count="2">
    <mergeCell ref="A3:H3"/>
    <mergeCell ref="O5:P5"/>
  </mergeCells>
  <pageMargins left="0.24" right="0.3" top="1" bottom="1" header="0.5" footer="0.5"/>
  <pageSetup scale="95"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Evaluator 1</vt:lpstr>
      <vt:lpstr>Evaluator 2</vt:lpstr>
      <vt:lpstr>Evaluator 3</vt:lpstr>
      <vt:lpstr>Evaluator 4</vt:lpstr>
      <vt:lpstr>Evaluator 5</vt:lpstr>
      <vt:lpstr>Pricing Score Calculation</vt:lpstr>
      <vt:lpstr>Summary</vt:lpstr>
    </vt:vector>
  </TitlesOfParts>
  <Company>University of Houston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wsareval</dc:creator>
  <cp:lastModifiedBy>Dominguez, Randy</cp:lastModifiedBy>
  <cp:lastPrinted>2013-06-21T21:40:12Z</cp:lastPrinted>
  <dcterms:created xsi:type="dcterms:W3CDTF">2013-06-21T21:38:22Z</dcterms:created>
  <dcterms:modified xsi:type="dcterms:W3CDTF">2026-08-25T16:56:11Z</dcterms:modified>
</cp:coreProperties>
</file>