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T:\PURCHASING_New\03_Active Procurement\FY2026\RFPCSP-730-UofH-3077 Agrawal 310 Science Lab Build Out FY26 - RD\Evaluations\"/>
    </mc:Choice>
  </mc:AlternateContent>
  <xr:revisionPtr revIDLastSave="0" documentId="13_ncr:1_{409ACBD9-C237-4859-9BA8-ECEA385590DF}" xr6:coauthVersionLast="36" xr6:coauthVersionMax="47" xr10:uidLastSave="{00000000-0000-0000-0000-000000000000}"/>
  <bookViews>
    <workbookView xWindow="-105" yWindow="-105" windowWidth="23250" windowHeight="12570" tabRatio="722" activeTab="6"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workbook>
</file>

<file path=xl/calcChain.xml><?xml version="1.0" encoding="utf-8"?>
<calcChain xmlns="http://schemas.openxmlformats.org/spreadsheetml/2006/main">
  <c r="D8" i="10" l="1"/>
  <c r="J8" i="10"/>
  <c r="F11" i="1" s="1"/>
  <c r="D8" i="9"/>
  <c r="J8" i="9"/>
  <c r="E11" i="1" s="1"/>
  <c r="D8" i="5"/>
  <c r="J8" i="5"/>
  <c r="D11" i="1" s="1"/>
  <c r="D8" i="3"/>
  <c r="J8" i="3"/>
  <c r="C11" i="1" s="1"/>
  <c r="D4" i="2"/>
  <c r="D8" i="2"/>
  <c r="J8" i="2"/>
  <c r="B11" i="1"/>
  <c r="G11" i="1" l="1"/>
  <c r="D5" i="13" l="1"/>
  <c r="E5" i="13" l="1"/>
  <c r="E9" i="13"/>
  <c r="D4" i="5"/>
  <c r="J4" i="5" s="1"/>
  <c r="D7" i="1" s="1"/>
  <c r="E8" i="13"/>
  <c r="E7" i="13"/>
  <c r="E6" i="13"/>
  <c r="J4" i="2" l="1"/>
  <c r="B7" i="1" s="1"/>
  <c r="D4" i="9"/>
  <c r="J4" i="9" s="1"/>
  <c r="E7" i="1" s="1"/>
  <c r="D4" i="10"/>
  <c r="J4" i="10" s="1"/>
  <c r="F7" i="1" s="1"/>
  <c r="D4" i="3"/>
  <c r="J4" i="3" s="1"/>
  <c r="C7" i="1" s="1"/>
  <c r="D5" i="3"/>
  <c r="J5" i="3" s="1"/>
  <c r="C8" i="1" s="1"/>
  <c r="D5" i="10"/>
  <c r="J5" i="10" s="1"/>
  <c r="F8" i="1" s="1"/>
  <c r="D5" i="9"/>
  <c r="J5" i="9" s="1"/>
  <c r="E8" i="1" s="1"/>
  <c r="D5" i="5"/>
  <c r="J5" i="5" s="1"/>
  <c r="D8" i="1" s="1"/>
  <c r="D5" i="2"/>
  <c r="J5" i="2" s="1"/>
  <c r="B8" i="1" s="1"/>
  <c r="D7" i="3"/>
  <c r="J7" i="3" s="1"/>
  <c r="C10" i="1" s="1"/>
  <c r="D7" i="5"/>
  <c r="J7" i="5" s="1"/>
  <c r="D10" i="1" s="1"/>
  <c r="D7" i="10"/>
  <c r="J7" i="10" s="1"/>
  <c r="F10" i="1" s="1"/>
  <c r="D7" i="9"/>
  <c r="J7" i="9" s="1"/>
  <c r="E10" i="1" s="1"/>
  <c r="D7" i="2"/>
  <c r="J7" i="2" s="1"/>
  <c r="B10" i="1" s="1"/>
  <c r="D6" i="10"/>
  <c r="J6" i="10" s="1"/>
  <c r="F9" i="1" s="1"/>
  <c r="D6" i="9"/>
  <c r="J6" i="9" s="1"/>
  <c r="E9" i="1" s="1"/>
  <c r="D6" i="5"/>
  <c r="J6" i="5" s="1"/>
  <c r="D9" i="1" s="1"/>
  <c r="D6" i="3"/>
  <c r="J6" i="3" s="1"/>
  <c r="C9" i="1" s="1"/>
  <c r="D6" i="2"/>
  <c r="J6" i="2" s="1"/>
  <c r="B9" i="1" s="1"/>
  <c r="G7" i="1" l="1"/>
  <c r="G8" i="1"/>
  <c r="G10" i="1"/>
  <c r="G9" i="1"/>
  <c r="H8" i="1" l="1"/>
  <c r="H7" i="1"/>
  <c r="H11" i="1"/>
  <c r="H10" i="1"/>
  <c r="H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<sst xmlns="http://schemas.openxmlformats.org/spreadsheetml/2006/main" count="119" uniqueCount="48">
  <si>
    <t xml:space="preserve">RESPONDENT SUMMARY </t>
  </si>
  <si>
    <t>Criteria 1</t>
  </si>
  <si>
    <t>Criteria 2</t>
  </si>
  <si>
    <t>Criteria 3</t>
  </si>
  <si>
    <t>Criteria 4</t>
  </si>
  <si>
    <t>Criteria 5</t>
  </si>
  <si>
    <t>Criteria 6</t>
  </si>
  <si>
    <t>EVALUATION SUMMARY</t>
  </si>
  <si>
    <t>Rank of Average</t>
  </si>
  <si>
    <t>Average Total Score</t>
  </si>
  <si>
    <t xml:space="preserve">Bidders </t>
  </si>
  <si>
    <t xml:space="preserve">Bidders Amount </t>
  </si>
  <si>
    <t>Lowest cost</t>
  </si>
  <si>
    <t>Score</t>
  </si>
  <si>
    <t>Points</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</si>
  <si>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</si>
  <si>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</si>
  <si>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</si>
  <si>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Crowned Eagle Construction LLC</t>
  </si>
  <si>
    <t>Jamail &amp; Smith Construction LP</t>
  </si>
  <si>
    <t>JT Vaughn Construction LLC</t>
  </si>
  <si>
    <t>McCarthy Building Companies</t>
  </si>
  <si>
    <t>Noble Texas Builders</t>
  </si>
  <si>
    <t>Crown Eagle Construction LLC</t>
  </si>
  <si>
    <t>McCarthy Builders Companies</t>
  </si>
  <si>
    <t>Updated: 10/19</t>
  </si>
  <si>
    <t>Points (1-5)</t>
  </si>
  <si>
    <t xml:space="preserve">Respondent’s safety management program </t>
  </si>
  <si>
    <t xml:space="preserve">Respondent’s project planning and scheduling </t>
  </si>
  <si>
    <t>Respondent’s construction and execution plan</t>
  </si>
  <si>
    <t xml:space="preserve">Respondent’s qualifications and experience of Proposed Construction Team  </t>
  </si>
  <si>
    <t>Respondent’s qualifications and experience with a focus on science laboratory</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</si>
  <si>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</si>
  <si>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</si>
  <si>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</si>
  <si>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</si>
  <si>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</si>
  <si>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</si>
  <si>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</si>
  <si>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</si>
  <si>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</si>
  <si>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</si>
  <si>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1/13/26 @ 5:00 PM CT</t>
  </si>
  <si>
    <t>Evaluation Due Date</t>
  </si>
  <si>
    <t>Name</t>
  </si>
  <si>
    <t>RFPCSP-730-UofH-3077 Agrawal 310 Science Lab Build Out FY26</t>
  </si>
  <si>
    <t>University of Houston Evaluation Matrix $1 Million+</t>
  </si>
  <si>
    <r>
      <t xml:space="preserve">Respondent’s Cost and Delivery Proposal </t>
    </r>
    <r>
      <rPr>
        <b/>
        <sz val="8"/>
        <color rgb="FFFF0000"/>
        <rFont val="Arial"/>
        <family val="2"/>
      </rPr>
      <t xml:space="preserve"> 
***PURCHASING WILL SCORE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</si>
</sst>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9"/>
      <name val="Arial"/>
      <family val="2"/>
    </font>
    <font>
      <sz val="10"/>
      <color theme="1"/>
      <name val="Arial"/>
      <family val="2"/>
    </font>
    <font>
      <u/>
      <sz val="11"/>
      <color theme="10"/>
      <name val="Calibri"/>
      <family val="2"/>
      <scheme val="minor"/>
    </font>
    <font>
      <sz val="9"/>
      <color rgb="FFFF0000"/>
      <name val="Arial"/>
      <family val="2"/>
    </font>
    <font>
      <b/>
      <sz val="10"/>
      <color rgb="FF000000"/>
      <name val="Arial"/>
      <family val="2"/>
    </font>
    <font>
      <b/>
      <sz val="8"/>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3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1">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0" fontId="5" fillId="0" borderId="0"/>
    <xf numFmtId="0" fontId="5" fillId="0" borderId="0"/>
    <xf numFmtId="0" fontId="4" fillId="0" borderId="0"/>
    <xf numFmtId="0" fontId="4" fillId="0" borderId="0"/>
    <xf numFmtId="44" fontId="19" fillId="0" borderId="0" applyFont="0" applyFill="0" applyBorder="0" applyAlignment="0" applyProtection="0"/>
    <xf numFmtId="0" fontId="3" fillId="0" borderId="0"/>
    <xf numFmtId="43" fontId="18" fillId="0" borderId="0" applyFont="0" applyFill="0" applyBorder="0" applyAlignment="0" applyProtection="0"/>
    <xf numFmtId="0" fontId="2" fillId="0" borderId="0"/>
    <xf numFmtId="0" fontId="49" fillId="0" borderId="0" applyNumberFormat="0" applyFill="0" applyBorder="0" applyAlignment="0" applyProtection="0"/>
    <xf numFmtId="0" fontId="1" fillId="0" borderId="0"/>
  </cellStyleXfs>
  <cellXfs count="107">
    <xf numFmtId="0" fontId="0" fillId="0" borderId="0" xfId="0"/>
    <xf numFmtId="0" fontId="16" fillId="0" borderId="0" xfId="0" applyFont="1"/>
    <xf numFmtId="0" fontId="18" fillId="0" borderId="0" xfId="0" applyFont="1"/>
    <xf numFmtId="0" fontId="16" fillId="0" borderId="0" xfId="0" applyFont="1" applyAlignment="1">
      <alignment horizontal="left"/>
    </xf>
    <xf numFmtId="0" fontId="40" fillId="0" borderId="0" xfId="0" applyFont="1" applyAlignment="1">
      <alignment horizontal="left"/>
    </xf>
    <xf numFmtId="0" fontId="40" fillId="26" borderId="0" xfId="0" applyFont="1" applyFill="1"/>
    <xf numFmtId="0" fontId="41" fillId="26" borderId="0" xfId="0" applyFont="1" applyFill="1"/>
    <xf numFmtId="0" fontId="17" fillId="26" borderId="0" xfId="0" applyFont="1" applyFill="1"/>
    <xf numFmtId="0" fontId="16" fillId="26" borderId="0" xfId="0" applyFont="1" applyFill="1"/>
    <xf numFmtId="0" fontId="16" fillId="26" borderId="0" xfId="0" applyFont="1" applyFill="1" applyAlignment="1">
      <alignment horizontal="left" vertical="center"/>
    </xf>
    <xf numFmtId="0" fontId="16" fillId="26" borderId="0" xfId="0" applyFont="1" applyFill="1" applyAlignment="1">
      <alignment horizontal="right" textRotation="90" wrapText="1"/>
    </xf>
    <xf numFmtId="0" fontId="16" fillId="26" borderId="0" xfId="0" applyFont="1" applyFill="1" applyAlignment="1">
      <alignment horizontal="center" vertical="center"/>
    </xf>
    <xf numFmtId="0" fontId="42" fillId="26" borderId="0" xfId="0" applyFont="1" applyFill="1"/>
    <xf numFmtId="0" fontId="18" fillId="0" borderId="0" xfId="98"/>
    <xf numFmtId="0" fontId="44" fillId="0" borderId="10" xfId="100" applyFont="1" applyBorder="1" applyAlignment="1">
      <alignment horizontal="right"/>
    </xf>
    <xf numFmtId="0" fontId="46" fillId="0" borderId="10" xfId="100" applyFont="1" applyBorder="1" applyAlignment="1">
      <alignment horizontal="right"/>
    </xf>
    <xf numFmtId="0" fontId="40" fillId="26" borderId="0" xfId="0" applyFont="1" applyFill="1" applyAlignment="1">
      <alignment horizontal="right"/>
    </xf>
    <xf numFmtId="2" fontId="0" fillId="0" borderId="0" xfId="0" applyNumberFormat="1"/>
    <xf numFmtId="0" fontId="16" fillId="26" borderId="14" xfId="0" applyFont="1" applyFill="1" applyBorder="1" applyAlignment="1">
      <alignment horizontal="right" textRotation="90" wrapText="1"/>
    </xf>
    <xf numFmtId="4" fontId="17" fillId="26" borderId="13" xfId="0" applyNumberFormat="1" applyFont="1" applyFill="1" applyBorder="1" applyAlignment="1">
      <alignment horizontal="right"/>
    </xf>
    <xf numFmtId="4" fontId="17" fillId="26" borderId="22" xfId="0" applyNumberFormat="1" applyFont="1" applyFill="1" applyBorder="1" applyAlignment="1">
      <alignment horizontal="right"/>
    </xf>
    <xf numFmtId="0" fontId="44" fillId="0" borderId="21" xfId="98" applyFont="1" applyBorder="1" applyAlignment="1">
      <alignment vertical="center"/>
    </xf>
    <xf numFmtId="44" fontId="39" fillId="24" borderId="0" xfId="105" applyFont="1" applyFill="1"/>
    <xf numFmtId="2" fontId="45" fillId="0" borderId="0" xfId="98" applyNumberFormat="1" applyFont="1"/>
    <xf numFmtId="2" fontId="45" fillId="0" borderId="0" xfId="0" applyNumberFormat="1" applyFont="1"/>
    <xf numFmtId="2" fontId="17" fillId="26" borderId="11" xfId="0" applyNumberFormat="1" applyFont="1" applyFill="1" applyBorder="1"/>
    <xf numFmtId="0" fontId="38" fillId="24" borderId="13" xfId="0" applyFont="1" applyFill="1" applyBorder="1" applyAlignment="1">
      <alignment horizontal="right"/>
    </xf>
    <xf numFmtId="0" fontId="37" fillId="26" borderId="14" xfId="0" applyFont="1" applyFill="1" applyBorder="1" applyAlignment="1">
      <alignment horizontal="right" textRotation="90" wrapText="1"/>
    </xf>
    <xf numFmtId="0" fontId="38" fillId="26" borderId="13" xfId="0" applyFont="1" applyFill="1" applyBorder="1" applyAlignment="1">
      <alignment horizontal="right"/>
    </xf>
    <xf numFmtId="0" fontId="47" fillId="26" borderId="11" xfId="98" applyFont="1" applyFill="1" applyBorder="1" applyAlignment="1">
      <alignment wrapText="1"/>
    </xf>
    <xf numFmtId="0" fontId="47" fillId="26" borderId="12" xfId="98" applyFont="1" applyFill="1" applyBorder="1" applyAlignment="1">
      <alignment wrapText="1"/>
    </xf>
    <xf numFmtId="0" fontId="47" fillId="24" borderId="12" xfId="98" applyFont="1" applyFill="1" applyBorder="1" applyAlignment="1">
      <alignment wrapText="1"/>
    </xf>
    <xf numFmtId="0" fontId="18" fillId="26" borderId="0" xfId="98" applyFont="1" applyFill="1"/>
    <xf numFmtId="0" fontId="42" fillId="26" borderId="0" xfId="98" applyFont="1" applyFill="1"/>
    <xf numFmtId="0" fontId="18" fillId="26" borderId="0" xfId="98" applyFont="1" applyFill="1" applyAlignment="1">
      <alignment wrapText="1"/>
    </xf>
    <xf numFmtId="0" fontId="39" fillId="26" borderId="0" xfId="98" applyFont="1" applyFill="1"/>
    <xf numFmtId="0" fontId="49" fillId="26" borderId="0" xfId="109" applyFill="1"/>
    <xf numFmtId="0" fontId="50" fillId="26" borderId="0" xfId="98" applyFont="1" applyFill="1"/>
    <xf numFmtId="0" fontId="51" fillId="0" borderId="0" xfId="110" applyFont="1" applyAlignment="1">
      <alignment horizontal="left"/>
    </xf>
    <xf numFmtId="0" fontId="46" fillId="26" borderId="0" xfId="98" applyFont="1" applyFill="1"/>
    <xf numFmtId="0" fontId="18" fillId="26" borderId="10" xfId="98" applyFont="1" applyFill="1" applyBorder="1"/>
    <xf numFmtId="0" fontId="18" fillId="27" borderId="24" xfId="98" applyFont="1" applyFill="1" applyBorder="1"/>
    <xf numFmtId="0" fontId="18" fillId="27" borderId="0" xfId="98" applyFont="1" applyFill="1" applyBorder="1"/>
    <xf numFmtId="0" fontId="52" fillId="26" borderId="0" xfId="98" applyFont="1" applyFill="1" applyAlignment="1">
      <alignment horizontal="center" wrapText="1"/>
    </xf>
    <xf numFmtId="0" fontId="52" fillId="26" borderId="0" xfId="98" applyFont="1" applyFill="1" applyAlignment="1">
      <alignment wrapText="1"/>
    </xf>
    <xf numFmtId="0" fontId="18" fillId="26" borderId="0" xfId="98" applyFont="1" applyFill="1" applyAlignment="1">
      <alignment horizontal="center"/>
    </xf>
    <xf numFmtId="0" fontId="18" fillId="26" borderId="0" xfId="98" applyFont="1" applyFill="1" applyAlignment="1"/>
    <xf numFmtId="0" fontId="18" fillId="24" borderId="32" xfId="98" applyFont="1" applyFill="1" applyBorder="1" applyAlignment="1">
      <alignment horizontal="center" wrapText="1"/>
    </xf>
    <xf numFmtId="0" fontId="54" fillId="26" borderId="0" xfId="109" applyFont="1" applyFill="1" applyAlignment="1">
      <alignment horizontal="left"/>
    </xf>
    <xf numFmtId="0" fontId="54" fillId="26" borderId="0" xfId="109" applyFont="1" applyFill="1" applyAlignment="1"/>
    <xf numFmtId="0" fontId="54" fillId="26" borderId="0" xfId="109" applyFont="1" applyFill="1" applyAlignment="1">
      <alignment wrapText="1"/>
    </xf>
    <xf numFmtId="0" fontId="48" fillId="26" borderId="0" xfId="110" applyFont="1" applyFill="1" applyBorder="1" applyAlignment="1"/>
    <xf numFmtId="0" fontId="43" fillId="26" borderId="0" xfId="110" applyFont="1" applyFill="1" applyBorder="1" applyAlignment="1">
      <alignment horizontal="left"/>
    </xf>
    <xf numFmtId="0" fontId="17" fillId="26" borderId="0" xfId="98" applyFont="1" applyFill="1"/>
    <xf numFmtId="0" fontId="16" fillId="26" borderId="0" xfId="98" applyFont="1" applyFill="1" applyAlignment="1">
      <alignment wrapText="1"/>
    </xf>
    <xf numFmtId="0" fontId="44" fillId="0" borderId="0" xfId="98" applyFont="1" applyAlignment="1">
      <alignment horizontal="left"/>
    </xf>
    <xf numFmtId="0" fontId="43" fillId="0" borderId="10" xfId="100" applyFont="1" applyBorder="1" applyAlignment="1">
      <alignment horizontal="center"/>
    </xf>
    <xf numFmtId="0" fontId="44" fillId="0" borderId="24" xfId="98" applyFont="1" applyBorder="1" applyAlignment="1">
      <alignment horizontal="left"/>
    </xf>
    <xf numFmtId="1" fontId="18" fillId="0" borderId="23" xfId="1" applyNumberFormat="1" applyFont="1" applyBorder="1" applyAlignment="1">
      <alignment horizontal="center" vertical="center"/>
    </xf>
    <xf numFmtId="1" fontId="18" fillId="0" borderId="0" xfId="1" applyNumberFormat="1" applyFont="1" applyAlignment="1">
      <alignment horizontal="center" vertical="center"/>
    </xf>
    <xf numFmtId="0" fontId="0" fillId="0" borderId="0" xfId="0" applyAlignment="1"/>
    <xf numFmtId="44" fontId="39" fillId="0" borderId="23" xfId="105" applyFont="1" applyBorder="1" applyAlignment="1">
      <alignment horizontal="center" vertical="center"/>
    </xf>
    <xf numFmtId="44" fontId="39" fillId="0" borderId="0" xfId="105" applyFont="1" applyAlignment="1">
      <alignment horizontal="center" vertical="center"/>
    </xf>
    <xf numFmtId="0" fontId="44" fillId="24" borderId="21" xfId="98" applyFont="1" applyFill="1" applyBorder="1" applyAlignment="1">
      <alignment horizontal="left" vertical="center"/>
    </xf>
    <xf numFmtId="0" fontId="0" fillId="24" borderId="0" xfId="0" applyFill="1" applyAlignment="1">
      <alignment horizontal="left" wrapText="1"/>
    </xf>
    <xf numFmtId="164" fontId="43" fillId="25" borderId="20" xfId="107" applyNumberFormat="1" applyFont="1" applyFill="1" applyBorder="1" applyAlignment="1">
      <alignment horizontal="left" vertical="center" wrapText="1"/>
    </xf>
    <xf numFmtId="164" fontId="43" fillId="25" borderId="18" xfId="107" applyNumberFormat="1" applyFont="1" applyFill="1" applyBorder="1" applyAlignment="1">
      <alignment horizontal="left" vertical="center" wrapText="1"/>
    </xf>
    <xf numFmtId="164" fontId="43" fillId="25" borderId="16" xfId="107" applyNumberFormat="1" applyFont="1" applyFill="1" applyBorder="1" applyAlignment="1">
      <alignment horizontal="left" vertical="center" wrapText="1"/>
    </xf>
    <xf numFmtId="164" fontId="43" fillId="25" borderId="20" xfId="107" applyNumberFormat="1" applyFont="1" applyFill="1" applyBorder="1" applyAlignment="1">
      <alignment horizontal="right" vertical="center" wrapText="1"/>
    </xf>
    <xf numFmtId="164" fontId="43" fillId="25" borderId="18" xfId="107" applyNumberFormat="1" applyFont="1" applyFill="1" applyBorder="1" applyAlignment="1">
      <alignment horizontal="right" vertical="center" wrapText="1"/>
    </xf>
    <xf numFmtId="164" fontId="43" fillId="25" borderId="16" xfId="107" applyNumberFormat="1" applyFont="1" applyFill="1" applyBorder="1" applyAlignment="1">
      <alignment horizontal="right" vertical="center" wrapText="1"/>
    </xf>
    <xf numFmtId="164" fontId="43" fillId="25" borderId="19" xfId="107" applyNumberFormat="1" applyFont="1" applyFill="1" applyBorder="1" applyAlignment="1">
      <alignment horizontal="right" vertical="center" wrapText="1"/>
    </xf>
    <xf numFmtId="164" fontId="43" fillId="25" borderId="17" xfId="107" applyNumberFormat="1" applyFont="1" applyFill="1" applyBorder="1" applyAlignment="1">
      <alignment horizontal="right" vertical="center" wrapText="1"/>
    </xf>
    <xf numFmtId="164" fontId="43" fillId="25" borderId="15" xfId="107" applyNumberFormat="1" applyFont="1" applyFill="1" applyBorder="1" applyAlignment="1">
      <alignment horizontal="right" vertical="center" wrapText="1"/>
    </xf>
    <xf numFmtId="0" fontId="18" fillId="25" borderId="22" xfId="98" applyFont="1" applyFill="1" applyBorder="1" applyAlignment="1">
      <alignment horizontal="center"/>
    </xf>
    <xf numFmtId="0" fontId="18" fillId="25" borderId="12" xfId="98" applyFont="1" applyFill="1" applyBorder="1" applyAlignment="1">
      <alignment horizontal="center"/>
    </xf>
    <xf numFmtId="0" fontId="18" fillId="25" borderId="25" xfId="98" applyFont="1" applyFill="1" applyBorder="1" applyAlignment="1">
      <alignment horizontal="center"/>
    </xf>
    <xf numFmtId="0" fontId="52" fillId="25" borderId="29" xfId="98" applyFont="1" applyFill="1" applyBorder="1" applyAlignment="1">
      <alignment horizontal="center" wrapText="1"/>
    </xf>
    <xf numFmtId="0" fontId="52" fillId="25" borderId="28" xfId="98" applyFont="1" applyFill="1" applyBorder="1" applyAlignment="1">
      <alignment horizontal="center" wrapText="1"/>
    </xf>
    <xf numFmtId="0" fontId="52" fillId="25" borderId="27" xfId="98" applyFont="1" applyFill="1" applyBorder="1" applyAlignment="1">
      <alignment horizontal="center" wrapText="1"/>
    </xf>
    <xf numFmtId="0" fontId="18" fillId="24" borderId="34" xfId="110" applyFont="1" applyFill="1" applyBorder="1" applyAlignment="1">
      <alignment horizontal="center"/>
    </xf>
    <xf numFmtId="0" fontId="18" fillId="24" borderId="28" xfId="110" applyFont="1" applyFill="1" applyBorder="1" applyAlignment="1">
      <alignment horizontal="center"/>
    </xf>
    <xf numFmtId="0" fontId="18" fillId="24" borderId="33" xfId="110" applyFont="1" applyFill="1" applyBorder="1" applyAlignment="1">
      <alignment horizontal="center"/>
    </xf>
    <xf numFmtId="165" fontId="48" fillId="0" borderId="34" xfId="110" applyNumberFormat="1" applyFont="1" applyFill="1" applyBorder="1" applyAlignment="1">
      <alignment horizontal="center"/>
    </xf>
    <xf numFmtId="165" fontId="48" fillId="0" borderId="28" xfId="110" applyNumberFormat="1" applyFont="1" applyFill="1" applyBorder="1" applyAlignment="1">
      <alignment horizontal="center"/>
    </xf>
    <xf numFmtId="165" fontId="48" fillId="0" borderId="33" xfId="110" applyNumberFormat="1" applyFont="1" applyFill="1" applyBorder="1" applyAlignment="1">
      <alignment horizontal="center"/>
    </xf>
    <xf numFmtId="0" fontId="39" fillId="26" borderId="0" xfId="98" applyFont="1" applyFill="1" applyAlignment="1">
      <alignment horizontal="left" wrapText="1"/>
    </xf>
    <xf numFmtId="0" fontId="54" fillId="26" borderId="0" xfId="109" applyFont="1" applyFill="1" applyAlignment="1">
      <alignment horizontal="left" wrapText="1"/>
    </xf>
    <xf numFmtId="0" fontId="18" fillId="24" borderId="22" xfId="98" applyFont="1" applyFill="1" applyBorder="1" applyAlignment="1">
      <alignment horizontal="center"/>
    </xf>
    <xf numFmtId="0" fontId="18" fillId="24" borderId="12" xfId="98" applyFont="1" applyFill="1" applyBorder="1" applyAlignment="1">
      <alignment horizontal="center"/>
    </xf>
    <xf numFmtId="0" fontId="18" fillId="24" borderId="25" xfId="98" applyFont="1" applyFill="1" applyBorder="1" applyAlignment="1">
      <alignment horizontal="center"/>
    </xf>
    <xf numFmtId="0" fontId="44" fillId="28" borderId="31" xfId="98" applyFont="1" applyFill="1" applyBorder="1" applyAlignment="1">
      <alignment horizontal="left"/>
    </xf>
    <xf numFmtId="0" fontId="44" fillId="28" borderId="23" xfId="98" applyFont="1" applyFill="1" applyBorder="1" applyAlignment="1">
      <alignment horizontal="left"/>
    </xf>
    <xf numFmtId="0" fontId="44" fillId="28" borderId="30" xfId="98" applyFont="1" applyFill="1" applyBorder="1" applyAlignment="1">
      <alignment horizontal="left"/>
    </xf>
    <xf numFmtId="0" fontId="52" fillId="26" borderId="31" xfId="98" applyFont="1" applyFill="1" applyBorder="1" applyAlignment="1">
      <alignment horizontal="center" vertical="center" wrapText="1"/>
    </xf>
    <xf numFmtId="0" fontId="52" fillId="26" borderId="23" xfId="98" applyFont="1" applyFill="1" applyBorder="1" applyAlignment="1">
      <alignment horizontal="center" vertical="center" wrapText="1"/>
    </xf>
    <xf numFmtId="0" fontId="52" fillId="26" borderId="30" xfId="98" applyFont="1" applyFill="1" applyBorder="1" applyAlignment="1">
      <alignment horizontal="center" vertical="center" wrapText="1"/>
    </xf>
    <xf numFmtId="0" fontId="18" fillId="24" borderId="13" xfId="98" applyFont="1" applyFill="1" applyBorder="1" applyAlignment="1">
      <alignment horizontal="center"/>
    </xf>
    <xf numFmtId="0" fontId="18" fillId="24" borderId="11" xfId="98" applyFont="1" applyFill="1" applyBorder="1" applyAlignment="1">
      <alignment horizontal="center"/>
    </xf>
    <xf numFmtId="0" fontId="18" fillId="24" borderId="26" xfId="98" applyFont="1" applyFill="1" applyBorder="1" applyAlignment="1">
      <alignment horizontal="center"/>
    </xf>
    <xf numFmtId="0" fontId="16" fillId="26" borderId="0" xfId="98" applyFont="1" applyFill="1" applyAlignment="1">
      <alignment horizontal="left" wrapText="1"/>
    </xf>
    <xf numFmtId="0" fontId="16" fillId="0" borderId="0" xfId="98" applyFont="1" applyFill="1" applyAlignment="1">
      <alignment horizontal="left"/>
    </xf>
    <xf numFmtId="0" fontId="18" fillId="25" borderId="13" xfId="98" applyFont="1" applyFill="1" applyBorder="1" applyAlignment="1">
      <alignment horizontal="center"/>
    </xf>
    <xf numFmtId="0" fontId="18" fillId="25" borderId="11" xfId="98" applyFont="1" applyFill="1" applyBorder="1" applyAlignment="1">
      <alignment horizontal="center"/>
    </xf>
    <xf numFmtId="0" fontId="18" fillId="25" borderId="26" xfId="98" applyFont="1" applyFill="1" applyBorder="1" applyAlignment="1">
      <alignment horizontal="center"/>
    </xf>
    <xf numFmtId="0" fontId="54" fillId="26" borderId="0" xfId="109" applyFont="1" applyFill="1" applyAlignment="1">
      <alignment horizontal="left"/>
    </xf>
    <xf numFmtId="0" fontId="40" fillId="26" borderId="0" xfId="0" applyFont="1" applyFill="1" applyAlignment="1">
      <alignment horizontal="left"/>
    </xf>
  </cellXfs>
  <cellStyles count="111">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xfId="109" builtinId="8"/>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10" xr:uid="{95ED9C95-8E10-46E2-A50A-4C4B2D7D4767}"/>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CCF7E437-F220-4B05-8840-5C167DD0F0B2}"/>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workbookViewId="0"/>
  </sheetViews>
  <sheetFormatPr defaultRowHeight="12.75" x14ac:dyDescent="0.2"/>
  <cols>
    <col min="1" max="2" width="9.42578125" customWidth="1"/>
    <col min="3" max="3" width="14"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56"/>
      <c r="B3" s="56"/>
      <c r="C3" s="56"/>
      <c r="D3" s="15" t="s">
        <v>1</v>
      </c>
      <c r="E3" s="14" t="s">
        <v>2</v>
      </c>
      <c r="F3" s="14" t="s">
        <v>3</v>
      </c>
      <c r="G3" s="14" t="s">
        <v>4</v>
      </c>
      <c r="H3" s="14" t="s">
        <v>5</v>
      </c>
      <c r="I3" s="14" t="s">
        <v>6</v>
      </c>
      <c r="J3" s="15" t="s">
        <v>16</v>
      </c>
    </row>
    <row r="4" spans="1:10" x14ac:dyDescent="0.2">
      <c r="A4" s="57" t="s">
        <v>23</v>
      </c>
      <c r="B4" s="57"/>
      <c r="C4" s="57"/>
      <c r="D4" s="23">
        <f>'Pricing Score Calculation'!E5</f>
        <v>30</v>
      </c>
      <c r="E4" s="13">
        <v>10.199999999999999</v>
      </c>
      <c r="F4" s="13">
        <v>6.8</v>
      </c>
      <c r="G4" s="13">
        <v>6.8</v>
      </c>
      <c r="H4" s="13">
        <v>17</v>
      </c>
      <c r="I4" s="13">
        <v>7.8</v>
      </c>
      <c r="J4" s="24">
        <f>SUM(D4:I4)</f>
        <v>78.599999999999994</v>
      </c>
    </row>
    <row r="5" spans="1:10" x14ac:dyDescent="0.2">
      <c r="A5" s="55" t="s">
        <v>19</v>
      </c>
      <c r="B5" s="55"/>
      <c r="C5" s="55"/>
      <c r="D5" s="23">
        <f>'Pricing Score Calculation'!E6</f>
        <v>23.584190476190479</v>
      </c>
      <c r="E5" s="13">
        <v>12</v>
      </c>
      <c r="F5" s="13">
        <v>8</v>
      </c>
      <c r="G5" s="13">
        <v>7.8</v>
      </c>
      <c r="H5" s="13">
        <v>22</v>
      </c>
      <c r="I5" s="13">
        <v>8</v>
      </c>
      <c r="J5" s="24">
        <f>SUM(D5:I5)</f>
        <v>81.384190476190469</v>
      </c>
    </row>
    <row r="6" spans="1:10" x14ac:dyDescent="0.2">
      <c r="A6" s="55" t="s">
        <v>20</v>
      </c>
      <c r="B6" s="55"/>
      <c r="C6" s="55"/>
      <c r="D6" s="23">
        <f>'Pricing Score Calculation'!E7</f>
        <v>20.978524532297918</v>
      </c>
      <c r="E6" s="13">
        <v>11.1</v>
      </c>
      <c r="F6" s="13">
        <v>6.8</v>
      </c>
      <c r="G6" s="13">
        <v>3</v>
      </c>
      <c r="H6" s="13">
        <v>7.5</v>
      </c>
      <c r="I6" s="13">
        <v>7.8</v>
      </c>
      <c r="J6" s="24">
        <f>SUM(D6:I6)</f>
        <v>57.178524532297914</v>
      </c>
    </row>
    <row r="7" spans="1:10" x14ac:dyDescent="0.2">
      <c r="A7" s="55" t="s">
        <v>24</v>
      </c>
      <c r="B7" s="55"/>
      <c r="C7" s="55"/>
      <c r="D7" s="23">
        <f>'Pricing Score Calculation'!E8</f>
        <v>25.086048392407008</v>
      </c>
      <c r="E7" s="13">
        <v>11.7</v>
      </c>
      <c r="F7" s="13">
        <v>7.4</v>
      </c>
      <c r="G7" s="13">
        <v>7.2</v>
      </c>
      <c r="H7" s="13">
        <v>19.5</v>
      </c>
      <c r="I7" s="13">
        <v>8</v>
      </c>
      <c r="J7" s="24">
        <f>SUM(D7:I7)</f>
        <v>78.886048392407019</v>
      </c>
    </row>
    <row r="8" spans="1:10" x14ac:dyDescent="0.2">
      <c r="A8" s="55" t="s">
        <v>22</v>
      </c>
      <c r="B8" s="55"/>
      <c r="C8" s="55"/>
      <c r="D8" s="23">
        <f>'Pricing Score Calculation'!E9</f>
        <v>25.158024580566671</v>
      </c>
      <c r="E8" s="13">
        <v>13.2</v>
      </c>
      <c r="F8" s="13">
        <v>8.8000000000000007</v>
      </c>
      <c r="G8" s="13">
        <v>8.8000000000000007</v>
      </c>
      <c r="H8" s="13">
        <v>25</v>
      </c>
      <c r="I8" s="13">
        <v>8.8000000000000007</v>
      </c>
      <c r="J8" s="24">
        <f>SUM(D8:I8)</f>
        <v>89.758024580566669</v>
      </c>
    </row>
  </sheetData>
  <mergeCells count="6">
    <mergeCell ref="A8:C8"/>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
  <sheetViews>
    <sheetView workbookViewId="0"/>
  </sheetViews>
  <sheetFormatPr defaultRowHeight="12.75" x14ac:dyDescent="0.2"/>
  <cols>
    <col min="3" max="3" width="13.28515625"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6"/>
      <c r="B3" s="56"/>
      <c r="C3" s="56"/>
      <c r="D3" s="15" t="s">
        <v>1</v>
      </c>
      <c r="E3" s="14" t="s">
        <v>2</v>
      </c>
      <c r="F3" s="14" t="s">
        <v>3</v>
      </c>
      <c r="G3" s="14" t="s">
        <v>4</v>
      </c>
      <c r="H3" s="14" t="s">
        <v>5</v>
      </c>
      <c r="I3" s="14" t="s">
        <v>6</v>
      </c>
      <c r="J3" s="15" t="s">
        <v>16</v>
      </c>
      <c r="K3" s="2"/>
      <c r="L3" s="2"/>
      <c r="M3" s="2"/>
    </row>
    <row r="4" spans="1:13" x14ac:dyDescent="0.2">
      <c r="A4" s="57" t="s">
        <v>23</v>
      </c>
      <c r="B4" s="57"/>
      <c r="C4" s="57"/>
      <c r="D4" s="23">
        <f>'Pricing Score Calculation'!E5</f>
        <v>30</v>
      </c>
      <c r="E4" s="13">
        <v>6</v>
      </c>
      <c r="F4" s="13">
        <v>6</v>
      </c>
      <c r="G4" s="13">
        <v>4</v>
      </c>
      <c r="H4" s="13">
        <v>10</v>
      </c>
      <c r="I4" s="13">
        <v>6</v>
      </c>
      <c r="J4" s="24">
        <f>SUM(D4:I4)</f>
        <v>62</v>
      </c>
    </row>
    <row r="5" spans="1:13" x14ac:dyDescent="0.2">
      <c r="A5" s="55" t="s">
        <v>19</v>
      </c>
      <c r="B5" s="55"/>
      <c r="C5" s="55"/>
      <c r="D5" s="23">
        <f>'Pricing Score Calculation'!E6</f>
        <v>23.584190476190479</v>
      </c>
      <c r="E5" s="13">
        <v>9</v>
      </c>
      <c r="F5" s="13">
        <v>6</v>
      </c>
      <c r="G5" s="13">
        <v>4</v>
      </c>
      <c r="H5" s="13">
        <v>10</v>
      </c>
      <c r="I5" s="13">
        <v>6</v>
      </c>
      <c r="J5" s="24">
        <f>SUM(D5:I5)</f>
        <v>58.584190476190479</v>
      </c>
    </row>
    <row r="6" spans="1:13" x14ac:dyDescent="0.2">
      <c r="A6" s="55" t="s">
        <v>20</v>
      </c>
      <c r="B6" s="55"/>
      <c r="C6" s="55"/>
      <c r="D6" s="23">
        <f>'Pricing Score Calculation'!E7</f>
        <v>20.978524532297918</v>
      </c>
      <c r="E6" s="13">
        <v>9</v>
      </c>
      <c r="F6" s="13">
        <v>8</v>
      </c>
      <c r="G6" s="13">
        <v>4</v>
      </c>
      <c r="H6" s="13">
        <v>10</v>
      </c>
      <c r="I6" s="13">
        <v>6</v>
      </c>
      <c r="J6" s="24">
        <f>SUM(D6:I6)</f>
        <v>57.978524532297918</v>
      </c>
    </row>
    <row r="7" spans="1:13" x14ac:dyDescent="0.2">
      <c r="A7" s="55" t="s">
        <v>24</v>
      </c>
      <c r="B7" s="55"/>
      <c r="C7" s="55"/>
      <c r="D7" s="23">
        <f>'Pricing Score Calculation'!E8</f>
        <v>25.086048392407008</v>
      </c>
      <c r="E7" s="13">
        <v>9</v>
      </c>
      <c r="F7" s="13">
        <v>6</v>
      </c>
      <c r="G7" s="13">
        <v>8</v>
      </c>
      <c r="H7" s="13">
        <v>20</v>
      </c>
      <c r="I7" s="13">
        <v>6</v>
      </c>
      <c r="J7" s="24">
        <f>SUM(D7:I7)</f>
        <v>74.086048392407008</v>
      </c>
    </row>
    <row r="8" spans="1:13" x14ac:dyDescent="0.2">
      <c r="A8" s="55" t="s">
        <v>22</v>
      </c>
      <c r="B8" s="55"/>
      <c r="C8" s="55"/>
      <c r="D8" s="23">
        <f>'Pricing Score Calculation'!E9</f>
        <v>25.158024580566671</v>
      </c>
      <c r="E8" s="13">
        <v>15</v>
      </c>
      <c r="F8" s="13">
        <v>10</v>
      </c>
      <c r="G8" s="13">
        <v>10</v>
      </c>
      <c r="H8" s="13">
        <v>25</v>
      </c>
      <c r="I8" s="13">
        <v>10</v>
      </c>
      <c r="J8" s="24">
        <f>SUM(D8:I8)</f>
        <v>95.158024580566675</v>
      </c>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
  <sheetViews>
    <sheetView workbookViewId="0"/>
  </sheetViews>
  <sheetFormatPr defaultRowHeight="12.75" x14ac:dyDescent="0.2"/>
  <cols>
    <col min="3" max="3" width="14.42578125"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6"/>
      <c r="B3" s="56"/>
      <c r="C3" s="56"/>
      <c r="D3" s="15" t="s">
        <v>1</v>
      </c>
      <c r="E3" s="14" t="s">
        <v>2</v>
      </c>
      <c r="F3" s="14" t="s">
        <v>3</v>
      </c>
      <c r="G3" s="14" t="s">
        <v>4</v>
      </c>
      <c r="H3" s="14" t="s">
        <v>5</v>
      </c>
      <c r="I3" s="14" t="s">
        <v>6</v>
      </c>
      <c r="J3" s="15" t="s">
        <v>16</v>
      </c>
      <c r="K3" s="2"/>
      <c r="L3" s="2"/>
      <c r="M3" s="2"/>
    </row>
    <row r="4" spans="1:13" x14ac:dyDescent="0.2">
      <c r="A4" s="57" t="s">
        <v>23</v>
      </c>
      <c r="B4" s="57"/>
      <c r="C4" s="57"/>
      <c r="D4" s="23">
        <f>'Pricing Score Calculation'!E5</f>
        <v>30</v>
      </c>
      <c r="E4" s="13">
        <v>12</v>
      </c>
      <c r="F4" s="13">
        <v>8</v>
      </c>
      <c r="G4" s="13">
        <v>7</v>
      </c>
      <c r="H4" s="13">
        <v>15</v>
      </c>
      <c r="I4" s="13">
        <v>8</v>
      </c>
      <c r="J4" s="24">
        <f>SUM(D4:I4)</f>
        <v>80</v>
      </c>
    </row>
    <row r="5" spans="1:13" x14ac:dyDescent="0.2">
      <c r="A5" s="55" t="s">
        <v>19</v>
      </c>
      <c r="B5" s="55"/>
      <c r="C5" s="55"/>
      <c r="D5" s="23">
        <f>'Pricing Score Calculation'!E6</f>
        <v>23.584190476190479</v>
      </c>
      <c r="E5" s="13">
        <v>12</v>
      </c>
      <c r="F5" s="13">
        <v>10</v>
      </c>
      <c r="G5" s="13">
        <v>10</v>
      </c>
      <c r="H5" s="13">
        <v>25</v>
      </c>
      <c r="I5" s="13">
        <v>9</v>
      </c>
      <c r="J5" s="24">
        <f>SUM(D5:I5)</f>
        <v>89.584190476190486</v>
      </c>
    </row>
    <row r="6" spans="1:13" x14ac:dyDescent="0.2">
      <c r="A6" s="55" t="s">
        <v>20</v>
      </c>
      <c r="B6" s="55"/>
      <c r="C6" s="55"/>
      <c r="D6" s="23">
        <f>'Pricing Score Calculation'!E7</f>
        <v>20.978524532297918</v>
      </c>
      <c r="E6" s="13">
        <v>12</v>
      </c>
      <c r="F6" s="13">
        <v>10</v>
      </c>
      <c r="G6" s="13">
        <v>9</v>
      </c>
      <c r="H6" s="13">
        <v>25</v>
      </c>
      <c r="I6" s="13">
        <v>8</v>
      </c>
      <c r="J6" s="24">
        <f>SUM(D6:I6)</f>
        <v>84.978524532297911</v>
      </c>
    </row>
    <row r="7" spans="1:13" x14ac:dyDescent="0.2">
      <c r="A7" s="55" t="s">
        <v>24</v>
      </c>
      <c r="B7" s="55"/>
      <c r="C7" s="55"/>
      <c r="D7" s="23">
        <f>'Pricing Score Calculation'!E8</f>
        <v>25.086048392407008</v>
      </c>
      <c r="E7" s="13">
        <v>10.5</v>
      </c>
      <c r="F7" s="13">
        <v>8</v>
      </c>
      <c r="G7" s="13">
        <v>7</v>
      </c>
      <c r="H7" s="13">
        <v>17.5</v>
      </c>
      <c r="I7" s="13">
        <v>8</v>
      </c>
      <c r="J7" s="24">
        <f>SUM(D7:I7)</f>
        <v>76.086048392407008</v>
      </c>
    </row>
    <row r="8" spans="1:13" x14ac:dyDescent="0.2">
      <c r="A8" s="55" t="s">
        <v>22</v>
      </c>
      <c r="B8" s="55"/>
      <c r="C8" s="55"/>
      <c r="D8" s="23">
        <f>'Pricing Score Calculation'!E9</f>
        <v>25.158024580566671</v>
      </c>
      <c r="E8" s="13">
        <v>15</v>
      </c>
      <c r="F8" s="13">
        <v>10</v>
      </c>
      <c r="G8" s="13">
        <v>10</v>
      </c>
      <c r="H8" s="13">
        <v>25</v>
      </c>
      <c r="I8" s="13">
        <v>10</v>
      </c>
      <c r="J8" s="24">
        <f>SUM(D8:I8)</f>
        <v>95.158024580566675</v>
      </c>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workbookViewId="0"/>
  </sheetViews>
  <sheetFormatPr defaultRowHeight="12.75" x14ac:dyDescent="0.2"/>
  <cols>
    <col min="3" max="3" width="12.7109375"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6"/>
      <c r="B3" s="56"/>
      <c r="C3" s="56"/>
      <c r="D3" s="15" t="s">
        <v>1</v>
      </c>
      <c r="E3" s="14" t="s">
        <v>2</v>
      </c>
      <c r="F3" s="14" t="s">
        <v>3</v>
      </c>
      <c r="G3" s="14" t="s">
        <v>4</v>
      </c>
      <c r="H3" s="14" t="s">
        <v>5</v>
      </c>
      <c r="I3" s="14" t="s">
        <v>6</v>
      </c>
      <c r="J3" s="15" t="s">
        <v>16</v>
      </c>
      <c r="K3" s="2"/>
      <c r="L3" s="2"/>
      <c r="M3" s="2"/>
    </row>
    <row r="4" spans="1:13" x14ac:dyDescent="0.2">
      <c r="A4" s="57" t="s">
        <v>23</v>
      </c>
      <c r="B4" s="57"/>
      <c r="C4" s="57"/>
      <c r="D4" s="23">
        <f>'Pricing Score Calculation'!E5</f>
        <v>30</v>
      </c>
      <c r="E4" s="13">
        <v>13.5</v>
      </c>
      <c r="F4" s="13">
        <v>8.8000000000000007</v>
      </c>
      <c r="G4" s="13">
        <v>2</v>
      </c>
      <c r="H4" s="13">
        <v>5</v>
      </c>
      <c r="I4" s="13">
        <v>8.8000000000000007</v>
      </c>
      <c r="J4" s="24">
        <f>SUM(D4:I4)</f>
        <v>68.099999999999994</v>
      </c>
    </row>
    <row r="5" spans="1:13" x14ac:dyDescent="0.2">
      <c r="A5" s="55" t="s">
        <v>19</v>
      </c>
      <c r="B5" s="55"/>
      <c r="C5" s="55"/>
      <c r="D5" s="23">
        <f>'Pricing Score Calculation'!E6</f>
        <v>23.584190476190479</v>
      </c>
      <c r="E5" s="13">
        <v>10.199999999999999</v>
      </c>
      <c r="F5" s="13">
        <v>6.8</v>
      </c>
      <c r="G5" s="13">
        <v>4</v>
      </c>
      <c r="H5" s="13">
        <v>5</v>
      </c>
      <c r="I5" s="13">
        <v>10</v>
      </c>
      <c r="J5" s="24">
        <f>SUM(D5:I5)</f>
        <v>59.584190476190471</v>
      </c>
    </row>
    <row r="6" spans="1:13" x14ac:dyDescent="0.2">
      <c r="A6" s="55" t="s">
        <v>20</v>
      </c>
      <c r="B6" s="55"/>
      <c r="C6" s="55"/>
      <c r="D6" s="23">
        <f>'Pricing Score Calculation'!E7</f>
        <v>20.978524532297918</v>
      </c>
      <c r="E6" s="13">
        <v>15</v>
      </c>
      <c r="F6" s="13">
        <v>10</v>
      </c>
      <c r="G6" s="13">
        <v>4</v>
      </c>
      <c r="H6" s="13">
        <v>5</v>
      </c>
      <c r="I6" s="13">
        <v>10</v>
      </c>
      <c r="J6" s="24">
        <f>SUM(D6:I6)</f>
        <v>64.978524532297911</v>
      </c>
    </row>
    <row r="7" spans="1:13" x14ac:dyDescent="0.2">
      <c r="A7" s="55" t="s">
        <v>24</v>
      </c>
      <c r="B7" s="55"/>
      <c r="C7" s="55"/>
      <c r="D7" s="23">
        <f>'Pricing Score Calculation'!E8</f>
        <v>25.086048392407008</v>
      </c>
      <c r="E7" s="13">
        <v>15</v>
      </c>
      <c r="F7" s="13">
        <v>10</v>
      </c>
      <c r="G7" s="13">
        <v>10</v>
      </c>
      <c r="H7" s="13">
        <v>25</v>
      </c>
      <c r="I7" s="13">
        <v>10</v>
      </c>
      <c r="J7" s="24">
        <f>SUM(D7:I7)</f>
        <v>95.086048392407008</v>
      </c>
    </row>
    <row r="8" spans="1:13" x14ac:dyDescent="0.2">
      <c r="A8" s="55" t="s">
        <v>22</v>
      </c>
      <c r="B8" s="55"/>
      <c r="C8" s="55"/>
      <c r="D8" s="23">
        <f>'Pricing Score Calculation'!E9</f>
        <v>25.158024580566671</v>
      </c>
      <c r="E8" s="13">
        <v>13.5</v>
      </c>
      <c r="F8" s="13">
        <v>10</v>
      </c>
      <c r="G8" s="13">
        <v>10</v>
      </c>
      <c r="H8" s="13">
        <v>25</v>
      </c>
      <c r="I8" s="13">
        <v>10</v>
      </c>
      <c r="J8" s="24">
        <f>SUM(D8:I8)</f>
        <v>93.658024580566675</v>
      </c>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8"/>
  <sheetViews>
    <sheetView workbookViewId="0"/>
  </sheetViews>
  <sheetFormatPr defaultRowHeight="12.75" x14ac:dyDescent="0.2"/>
  <cols>
    <col min="3" max="3" width="13.140625" customWidth="1"/>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6"/>
      <c r="B3" s="56"/>
      <c r="C3" s="56"/>
      <c r="D3" s="15" t="s">
        <v>1</v>
      </c>
      <c r="E3" s="14" t="s">
        <v>2</v>
      </c>
      <c r="F3" s="14" t="s">
        <v>3</v>
      </c>
      <c r="G3" s="14" t="s">
        <v>4</v>
      </c>
      <c r="H3" s="14" t="s">
        <v>5</v>
      </c>
      <c r="I3" s="14" t="s">
        <v>6</v>
      </c>
      <c r="J3" s="15" t="s">
        <v>16</v>
      </c>
      <c r="K3" s="2"/>
      <c r="L3" s="2"/>
      <c r="M3" s="2"/>
    </row>
    <row r="4" spans="1:13" x14ac:dyDescent="0.2">
      <c r="A4" s="57" t="s">
        <v>23</v>
      </c>
      <c r="B4" s="57"/>
      <c r="C4" s="57"/>
      <c r="D4" s="23">
        <f>'Pricing Score Calculation'!E5</f>
        <v>30</v>
      </c>
      <c r="E4" s="13">
        <v>12</v>
      </c>
      <c r="F4" s="13">
        <v>6.2</v>
      </c>
      <c r="G4" s="13">
        <v>7</v>
      </c>
      <c r="H4" s="13">
        <v>19</v>
      </c>
      <c r="I4" s="13">
        <v>6</v>
      </c>
      <c r="J4" s="24">
        <f>SUM(D4:I4)</f>
        <v>80.2</v>
      </c>
    </row>
    <row r="5" spans="1:13" x14ac:dyDescent="0.2">
      <c r="A5" s="55" t="s">
        <v>19</v>
      </c>
      <c r="B5" s="55"/>
      <c r="C5" s="55"/>
      <c r="D5" s="23">
        <f>'Pricing Score Calculation'!E6</f>
        <v>23.584190476190479</v>
      </c>
      <c r="E5" s="13">
        <v>12.3</v>
      </c>
      <c r="F5" s="13">
        <v>6.8</v>
      </c>
      <c r="G5" s="13">
        <v>6</v>
      </c>
      <c r="H5" s="13">
        <v>17.5</v>
      </c>
      <c r="I5" s="13">
        <v>6.2</v>
      </c>
      <c r="J5" s="24">
        <f>SUM(D5:I5)</f>
        <v>72.384190476190483</v>
      </c>
    </row>
    <row r="6" spans="1:13" x14ac:dyDescent="0.2">
      <c r="A6" s="55" t="s">
        <v>20</v>
      </c>
      <c r="B6" s="55"/>
      <c r="C6" s="55"/>
      <c r="D6" s="23">
        <f>'Pricing Score Calculation'!E7</f>
        <v>20.978524532297918</v>
      </c>
      <c r="E6" s="13">
        <v>13.2</v>
      </c>
      <c r="F6" s="13">
        <v>8.4</v>
      </c>
      <c r="G6" s="13">
        <v>8</v>
      </c>
      <c r="H6" s="13">
        <v>19</v>
      </c>
      <c r="I6" s="13">
        <v>7</v>
      </c>
      <c r="J6" s="24">
        <f>SUM(D6:I6)</f>
        <v>76.578524532297905</v>
      </c>
    </row>
    <row r="7" spans="1:13" x14ac:dyDescent="0.2">
      <c r="A7" s="55" t="s">
        <v>24</v>
      </c>
      <c r="B7" s="55"/>
      <c r="C7" s="55"/>
      <c r="D7" s="23">
        <f>'Pricing Score Calculation'!E8</f>
        <v>25.086048392407008</v>
      </c>
      <c r="E7" s="13">
        <v>12</v>
      </c>
      <c r="F7" s="13">
        <v>7</v>
      </c>
      <c r="G7" s="13">
        <v>8.4</v>
      </c>
      <c r="H7" s="13">
        <v>16</v>
      </c>
      <c r="I7" s="13">
        <v>6</v>
      </c>
      <c r="J7" s="24">
        <f>SUM(D7:I7)</f>
        <v>74.486048392407014</v>
      </c>
    </row>
    <row r="8" spans="1:13" x14ac:dyDescent="0.2">
      <c r="A8" s="55" t="s">
        <v>22</v>
      </c>
      <c r="B8" s="55"/>
      <c r="C8" s="55"/>
      <c r="D8" s="23">
        <f>'Pricing Score Calculation'!E9</f>
        <v>25.158024580566671</v>
      </c>
      <c r="E8" s="13">
        <v>13.5</v>
      </c>
      <c r="F8" s="13">
        <v>8.6</v>
      </c>
      <c r="G8" s="13">
        <v>9</v>
      </c>
      <c r="H8" s="13">
        <v>22.5</v>
      </c>
      <c r="I8" s="13">
        <v>8</v>
      </c>
      <c r="J8" s="24">
        <f>SUM(D8:I8)</f>
        <v>86.758024580566683</v>
      </c>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9"/>
  <sheetViews>
    <sheetView workbookViewId="0">
      <selection sqref="A1:B1"/>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63" t="s">
        <v>15</v>
      </c>
      <c r="B1" s="63"/>
      <c r="C1" s="21"/>
      <c r="D1" s="21"/>
      <c r="E1" s="21"/>
    </row>
    <row r="2" spans="1:16" x14ac:dyDescent="0.2">
      <c r="A2" s="65" t="s">
        <v>10</v>
      </c>
      <c r="B2" s="68" t="s">
        <v>11</v>
      </c>
      <c r="C2" s="71" t="s">
        <v>14</v>
      </c>
      <c r="D2" s="71" t="s">
        <v>12</v>
      </c>
      <c r="E2" s="71" t="s">
        <v>13</v>
      </c>
      <c r="G2" s="64" t="s">
        <v>17</v>
      </c>
      <c r="H2" s="64"/>
      <c r="I2" s="64"/>
      <c r="J2" s="64"/>
      <c r="K2" s="64"/>
      <c r="L2" s="64"/>
      <c r="M2" s="64"/>
      <c r="N2" s="64"/>
      <c r="O2" s="64"/>
      <c r="P2" s="64"/>
    </row>
    <row r="3" spans="1:16" x14ac:dyDescent="0.2">
      <c r="A3" s="66"/>
      <c r="B3" s="69"/>
      <c r="C3" s="72"/>
      <c r="D3" s="72"/>
      <c r="E3" s="72"/>
      <c r="G3" s="64"/>
      <c r="H3" s="64"/>
      <c r="I3" s="64"/>
      <c r="J3" s="64"/>
      <c r="K3" s="64"/>
      <c r="L3" s="64"/>
      <c r="M3" s="64"/>
      <c r="N3" s="64"/>
      <c r="O3" s="64"/>
      <c r="P3" s="64"/>
    </row>
    <row r="4" spans="1:16" ht="13.5" thickBot="1" x14ac:dyDescent="0.25">
      <c r="A4" s="67"/>
      <c r="B4" s="70"/>
      <c r="C4" s="73"/>
      <c r="D4" s="73"/>
      <c r="E4" s="73"/>
      <c r="G4" s="64"/>
      <c r="H4" s="64"/>
      <c r="I4" s="64"/>
      <c r="J4" s="64"/>
      <c r="K4" s="64"/>
      <c r="L4" s="64"/>
      <c r="M4" s="64"/>
      <c r="N4" s="64"/>
      <c r="O4" s="64"/>
      <c r="P4" s="64"/>
    </row>
    <row r="5" spans="1:16" x14ac:dyDescent="0.2">
      <c r="A5" s="29" t="s">
        <v>18</v>
      </c>
      <c r="B5" s="22">
        <v>990536</v>
      </c>
      <c r="C5" s="58">
        <v>30</v>
      </c>
      <c r="D5" s="61">
        <f>MIN(B5:B9)</f>
        <v>990536</v>
      </c>
      <c r="E5" s="17">
        <f>$C$5*($D$5/B5)</f>
        <v>30</v>
      </c>
    </row>
    <row r="6" spans="1:16" x14ac:dyDescent="0.2">
      <c r="A6" s="30" t="s">
        <v>19</v>
      </c>
      <c r="B6" s="22">
        <v>1260000</v>
      </c>
      <c r="C6" s="59"/>
      <c r="D6" s="62"/>
      <c r="E6" s="17">
        <f t="shared" ref="E6:E8" si="0">$C$5*($D$5/B6)</f>
        <v>23.584190476190479</v>
      </c>
    </row>
    <row r="7" spans="1:16" x14ac:dyDescent="0.2">
      <c r="A7" s="30" t="s">
        <v>20</v>
      </c>
      <c r="B7" s="22">
        <v>1416500</v>
      </c>
      <c r="C7" s="59"/>
      <c r="D7" s="62"/>
      <c r="E7" s="17">
        <f t="shared" si="0"/>
        <v>20.978524532297918</v>
      </c>
    </row>
    <row r="8" spans="1:16" x14ac:dyDescent="0.2">
      <c r="A8" s="30" t="s">
        <v>21</v>
      </c>
      <c r="B8" s="22">
        <v>1184566</v>
      </c>
      <c r="C8" s="59"/>
      <c r="D8" s="62"/>
      <c r="E8" s="17">
        <f t="shared" si="0"/>
        <v>25.086048392407008</v>
      </c>
    </row>
    <row r="9" spans="1:16" x14ac:dyDescent="0.2">
      <c r="A9" s="30" t="s">
        <v>22</v>
      </c>
      <c r="B9" s="22">
        <v>1181177</v>
      </c>
      <c r="C9" s="60"/>
      <c r="D9" s="60"/>
      <c r="E9" s="17">
        <f>$C$5*($D$5/B9)</f>
        <v>25.158024580566671</v>
      </c>
    </row>
  </sheetData>
  <mergeCells count="9">
    <mergeCell ref="C5:C9"/>
    <mergeCell ref="D5:D9"/>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7"/>
  <sheetViews>
    <sheetView tabSelected="1" workbookViewId="0"/>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7</v>
      </c>
      <c r="B1" s="6"/>
      <c r="C1" s="5"/>
      <c r="D1" s="5"/>
      <c r="E1" s="5"/>
      <c r="F1" s="5"/>
      <c r="G1" s="5"/>
      <c r="H1" s="5"/>
    </row>
    <row r="2" spans="1:8" ht="6" customHeight="1" x14ac:dyDescent="0.25">
      <c r="A2" s="5"/>
      <c r="B2" s="6"/>
      <c r="C2" s="5"/>
      <c r="D2" s="5"/>
      <c r="E2" s="5"/>
      <c r="F2" s="5"/>
      <c r="G2" s="5"/>
      <c r="H2" s="5"/>
    </row>
    <row r="3" spans="1:8" ht="15.75" x14ac:dyDescent="0.25">
      <c r="A3" s="106" t="s">
        <v>45</v>
      </c>
      <c r="B3" s="106"/>
      <c r="C3" s="106"/>
      <c r="D3" s="106"/>
      <c r="E3" s="106"/>
      <c r="F3" s="106"/>
      <c r="G3" s="106"/>
      <c r="H3" s="106"/>
    </row>
    <row r="4" spans="1:8" x14ac:dyDescent="0.2">
      <c r="A4" s="6"/>
      <c r="B4" s="6"/>
      <c r="C4" s="6"/>
      <c r="D4" s="6"/>
      <c r="E4" s="6"/>
      <c r="F4" s="6"/>
      <c r="G4" s="6"/>
      <c r="H4" s="6"/>
    </row>
    <row r="5" spans="1:8" ht="15.75" x14ac:dyDescent="0.25">
      <c r="G5" s="16"/>
      <c r="H5" s="8"/>
    </row>
    <row r="6" spans="1:8" s="11" customFormat="1" ht="135" customHeight="1" x14ac:dyDescent="0.2">
      <c r="A6" s="9"/>
      <c r="B6" s="10">
        <v>1</v>
      </c>
      <c r="C6" s="10">
        <v>2</v>
      </c>
      <c r="D6" s="10">
        <v>3</v>
      </c>
      <c r="E6" s="10">
        <v>4</v>
      </c>
      <c r="F6" s="10">
        <v>5</v>
      </c>
      <c r="G6" s="18" t="s">
        <v>9</v>
      </c>
      <c r="H6" s="27" t="s">
        <v>8</v>
      </c>
    </row>
    <row r="7" spans="1:8" ht="16.5" customHeight="1" x14ac:dyDescent="0.2">
      <c r="A7" s="29" t="s">
        <v>18</v>
      </c>
      <c r="B7" s="25">
        <f>'1'!J4</f>
        <v>78.599999999999994</v>
      </c>
      <c r="C7" s="25">
        <f>'2'!J4</f>
        <v>62</v>
      </c>
      <c r="D7" s="25">
        <f>'3'!J4</f>
        <v>80</v>
      </c>
      <c r="E7" s="25">
        <f>'4'!J4</f>
        <v>68.099999999999994</v>
      </c>
      <c r="F7" s="25">
        <f>'5'!J4</f>
        <v>80.2</v>
      </c>
      <c r="G7" s="19">
        <f>AVERAGE(B7:F7)</f>
        <v>73.78</v>
      </c>
      <c r="H7" s="28">
        <f>RANK(G7,$G$7:$G$11,0)</f>
        <v>3</v>
      </c>
    </row>
    <row r="8" spans="1:8" ht="16.5" customHeight="1" x14ac:dyDescent="0.2">
      <c r="A8" s="30" t="s">
        <v>19</v>
      </c>
      <c r="B8" s="25">
        <f>'1'!J5</f>
        <v>81.384190476190469</v>
      </c>
      <c r="C8" s="25">
        <f>'2'!J5</f>
        <v>58.584190476190479</v>
      </c>
      <c r="D8" s="25">
        <f>'3'!J5</f>
        <v>89.584190476190486</v>
      </c>
      <c r="E8" s="25">
        <f>'4'!J5</f>
        <v>59.584190476190471</v>
      </c>
      <c r="F8" s="25">
        <f>'5'!J5</f>
        <v>72.384190476190483</v>
      </c>
      <c r="G8" s="20">
        <f>AVERAGE(B8:F8)</f>
        <v>72.304190476190485</v>
      </c>
      <c r="H8" s="28">
        <f t="shared" ref="H8:H11" si="0">RANK(G8,$G$7:$G$11,0)</f>
        <v>4</v>
      </c>
    </row>
    <row r="9" spans="1:8" ht="16.5" customHeight="1" x14ac:dyDescent="0.2">
      <c r="A9" s="30" t="s">
        <v>20</v>
      </c>
      <c r="B9" s="25">
        <f>'1'!J6</f>
        <v>57.178524532297914</v>
      </c>
      <c r="C9" s="25">
        <f>'2'!J6</f>
        <v>57.978524532297918</v>
      </c>
      <c r="D9" s="25">
        <f>'3'!J6</f>
        <v>84.978524532297911</v>
      </c>
      <c r="E9" s="25">
        <f>'4'!J6</f>
        <v>64.978524532297911</v>
      </c>
      <c r="F9" s="25">
        <f>'5'!J6</f>
        <v>76.578524532297905</v>
      </c>
      <c r="G9" s="20">
        <f>AVERAGE(B9:F9)</f>
        <v>68.338524532297924</v>
      </c>
      <c r="H9" s="28">
        <f t="shared" si="0"/>
        <v>5</v>
      </c>
    </row>
    <row r="10" spans="1:8" x14ac:dyDescent="0.2">
      <c r="A10" s="30" t="s">
        <v>21</v>
      </c>
      <c r="B10" s="25">
        <f>'1'!J7</f>
        <v>78.886048392407019</v>
      </c>
      <c r="C10" s="25">
        <f>'2'!J7</f>
        <v>74.086048392407008</v>
      </c>
      <c r="D10" s="25">
        <f>'3'!J7</f>
        <v>76.086048392407008</v>
      </c>
      <c r="E10" s="25">
        <f>'4'!J7</f>
        <v>95.086048392407008</v>
      </c>
      <c r="F10" s="25">
        <f>'5'!J7</f>
        <v>74.486048392407014</v>
      </c>
      <c r="G10" s="20">
        <f>AVERAGE(B10:F10)</f>
        <v>79.726048392407009</v>
      </c>
      <c r="H10" s="28">
        <f t="shared" si="0"/>
        <v>2</v>
      </c>
    </row>
    <row r="11" spans="1:8" ht="16.5" customHeight="1" x14ac:dyDescent="0.2">
      <c r="A11" s="31" t="s">
        <v>22</v>
      </c>
      <c r="B11" s="25">
        <f>'1'!J8</f>
        <v>89.758024580566669</v>
      </c>
      <c r="C11" s="25">
        <f>'2'!J8</f>
        <v>95.158024580566675</v>
      </c>
      <c r="D11" s="25">
        <f>'3'!J8</f>
        <v>95.158024580566675</v>
      </c>
      <c r="E11" s="25">
        <f>'4'!J8</f>
        <v>93.658024580566675</v>
      </c>
      <c r="F11" s="25">
        <f>'5'!J8</f>
        <v>86.758024580566683</v>
      </c>
      <c r="G11" s="19">
        <f>AVERAGE(B11:F11)</f>
        <v>92.098024580566673</v>
      </c>
      <c r="H11" s="26">
        <f t="shared" si="0"/>
        <v>1</v>
      </c>
    </row>
    <row r="16" spans="1:8" x14ac:dyDescent="0.2">
      <c r="A16" s="12"/>
    </row>
    <row r="17" spans="1:1" x14ac:dyDescent="0.2">
      <c r="A17" s="12"/>
    </row>
  </sheetData>
  <mergeCells count="1">
    <mergeCell ref="A3:H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81B4-8EA2-442A-A3FC-CCB1D823C93C}">
  <dimension ref="A1:S50"/>
  <sheetViews>
    <sheetView zoomScaleNormal="100" workbookViewId="0">
      <selection activeCell="B13" sqref="B13:D13"/>
    </sheetView>
  </sheetViews>
  <sheetFormatPr defaultRowHeight="12.75" x14ac:dyDescent="0.2"/>
  <cols>
    <col min="1" max="1" width="31.7109375" style="32" bestFit="1" customWidth="1"/>
    <col min="2" max="19" width="9.5703125" style="32" customWidth="1"/>
    <col min="20" max="16384" width="9.140625" style="32"/>
  </cols>
  <sheetData>
    <row r="1" spans="1:19" ht="15.75" customHeight="1" x14ac:dyDescent="0.25">
      <c r="A1" s="100" t="s">
        <v>46</v>
      </c>
      <c r="B1" s="100"/>
      <c r="C1" s="100"/>
      <c r="D1" s="100"/>
      <c r="E1" s="100"/>
      <c r="F1" s="100"/>
      <c r="G1" s="100"/>
      <c r="H1" s="100"/>
      <c r="I1" s="100"/>
      <c r="J1" s="54"/>
    </row>
    <row r="2" spans="1:19" ht="15.75" x14ac:dyDescent="0.25">
      <c r="A2" s="101" t="s">
        <v>45</v>
      </c>
      <c r="B2" s="101"/>
      <c r="C2" s="101"/>
      <c r="D2" s="101"/>
      <c r="E2" s="101"/>
      <c r="F2" s="101"/>
      <c r="G2" s="101"/>
      <c r="H2" s="101"/>
      <c r="I2" s="101"/>
      <c r="J2" s="53"/>
    </row>
    <row r="3" spans="1:19" x14ac:dyDescent="0.2">
      <c r="A3" s="52" t="s">
        <v>44</v>
      </c>
      <c r="B3" s="80"/>
      <c r="C3" s="81"/>
      <c r="D3" s="82"/>
    </row>
    <row r="4" spans="1:19" ht="15" customHeight="1" x14ac:dyDescent="0.2">
      <c r="A4" s="52" t="s">
        <v>43</v>
      </c>
      <c r="B4" s="83" t="s">
        <v>42</v>
      </c>
      <c r="C4" s="84"/>
      <c r="D4" s="85"/>
      <c r="E4" s="51"/>
    </row>
    <row r="5" spans="1:19" s="46" customFormat="1" ht="20.25" customHeight="1" x14ac:dyDescent="0.25">
      <c r="A5" s="87" t="s">
        <v>41</v>
      </c>
      <c r="B5" s="87"/>
      <c r="C5" s="50"/>
      <c r="D5" s="50"/>
      <c r="E5" s="50"/>
      <c r="F5" s="50"/>
      <c r="G5" s="50"/>
    </row>
    <row r="6" spans="1:19" s="46" customFormat="1" ht="27" customHeight="1" x14ac:dyDescent="0.2">
      <c r="A6" s="47"/>
      <c r="B6" s="86" t="s">
        <v>40</v>
      </c>
      <c r="C6" s="86"/>
      <c r="D6" s="86"/>
      <c r="E6" s="86"/>
      <c r="F6" s="86"/>
      <c r="G6" s="86"/>
      <c r="H6" s="86"/>
      <c r="I6" s="86"/>
    </row>
    <row r="7" spans="1:19" s="46" customFormat="1" ht="20.25" customHeight="1" x14ac:dyDescent="0.25">
      <c r="A7" s="105" t="s">
        <v>39</v>
      </c>
      <c r="B7" s="105"/>
      <c r="C7" s="49"/>
      <c r="D7" s="48"/>
      <c r="E7" s="48"/>
      <c r="F7" s="48"/>
      <c r="G7" s="48"/>
    </row>
    <row r="8" spans="1:19" s="46" customFormat="1" ht="27" customHeight="1" x14ac:dyDescent="0.2">
      <c r="A8" s="47"/>
      <c r="B8" s="86" t="s">
        <v>38</v>
      </c>
      <c r="C8" s="86"/>
      <c r="D8" s="86"/>
      <c r="E8" s="86"/>
      <c r="F8" s="86"/>
      <c r="G8" s="86"/>
      <c r="H8" s="86"/>
      <c r="I8" s="86"/>
    </row>
    <row r="9" spans="1:19" ht="15" customHeight="1" x14ac:dyDescent="0.2"/>
    <row r="10" spans="1:19" ht="15" customHeight="1" x14ac:dyDescent="0.2"/>
    <row r="11" spans="1:19" ht="11.25" customHeight="1" thickBot="1" x14ac:dyDescent="0.25"/>
    <row r="12" spans="1:19" s="45" customFormat="1" ht="13.5" thickBot="1" x14ac:dyDescent="0.25">
      <c r="B12" s="91" t="s">
        <v>37</v>
      </c>
      <c r="C12" s="92"/>
      <c r="D12" s="93"/>
      <c r="E12" s="91" t="s">
        <v>36</v>
      </c>
      <c r="F12" s="92"/>
      <c r="G12" s="93"/>
      <c r="H12" s="91" t="s">
        <v>35</v>
      </c>
      <c r="I12" s="92"/>
      <c r="J12" s="93"/>
      <c r="K12" s="91" t="s">
        <v>34</v>
      </c>
      <c r="L12" s="92"/>
      <c r="M12" s="93"/>
      <c r="N12" s="91" t="s">
        <v>33</v>
      </c>
      <c r="O12" s="92"/>
      <c r="P12" s="93"/>
      <c r="Q12" s="91" t="s">
        <v>32</v>
      </c>
      <c r="R12" s="92"/>
      <c r="S12" s="93"/>
    </row>
    <row r="13" spans="1:19" s="45" customFormat="1" ht="112.5" customHeight="1" x14ac:dyDescent="0.2">
      <c r="B13" s="94" t="s">
        <v>47</v>
      </c>
      <c r="C13" s="95"/>
      <c r="D13" s="96"/>
      <c r="E13" s="94" t="s">
        <v>31</v>
      </c>
      <c r="F13" s="95"/>
      <c r="G13" s="96"/>
      <c r="H13" s="94" t="s">
        <v>30</v>
      </c>
      <c r="I13" s="95"/>
      <c r="J13" s="96"/>
      <c r="K13" s="94" t="s">
        <v>29</v>
      </c>
      <c r="L13" s="95"/>
      <c r="M13" s="96"/>
      <c r="N13" s="94" t="s">
        <v>28</v>
      </c>
      <c r="O13" s="95"/>
      <c r="P13" s="96"/>
      <c r="Q13" s="94" t="s">
        <v>27</v>
      </c>
      <c r="R13" s="95"/>
      <c r="S13" s="96"/>
    </row>
    <row r="14" spans="1:19" s="43" customFormat="1" ht="11.25" customHeight="1" x14ac:dyDescent="0.2">
      <c r="A14" s="44"/>
      <c r="B14" s="77" t="s">
        <v>26</v>
      </c>
      <c r="C14" s="78"/>
      <c r="D14" s="79"/>
      <c r="E14" s="77" t="s">
        <v>26</v>
      </c>
      <c r="F14" s="78"/>
      <c r="G14" s="79"/>
      <c r="H14" s="77" t="s">
        <v>26</v>
      </c>
      <c r="I14" s="78"/>
      <c r="J14" s="79"/>
      <c r="K14" s="77" t="s">
        <v>26</v>
      </c>
      <c r="L14" s="78"/>
      <c r="M14" s="79"/>
      <c r="N14" s="77" t="s">
        <v>26</v>
      </c>
      <c r="O14" s="78"/>
      <c r="P14" s="79"/>
      <c r="Q14" s="77" t="s">
        <v>26</v>
      </c>
      <c r="R14" s="78"/>
      <c r="S14" s="79"/>
    </row>
    <row r="15" spans="1:19" s="43" customFormat="1" x14ac:dyDescent="0.2">
      <c r="A15" s="29" t="s">
        <v>18</v>
      </c>
      <c r="B15" s="102"/>
      <c r="C15" s="103"/>
      <c r="D15" s="104"/>
      <c r="E15" s="97"/>
      <c r="F15" s="98"/>
      <c r="G15" s="99"/>
      <c r="H15" s="97"/>
      <c r="I15" s="98"/>
      <c r="J15" s="99"/>
      <c r="K15" s="97"/>
      <c r="L15" s="98"/>
      <c r="M15" s="99"/>
      <c r="N15" s="97"/>
      <c r="O15" s="98"/>
      <c r="P15" s="99"/>
      <c r="Q15" s="97"/>
      <c r="R15" s="98"/>
      <c r="S15" s="99"/>
    </row>
    <row r="16" spans="1:19" s="43" customFormat="1" x14ac:dyDescent="0.2">
      <c r="A16" s="30" t="s">
        <v>19</v>
      </c>
      <c r="B16" s="74"/>
      <c r="C16" s="75"/>
      <c r="D16" s="76"/>
      <c r="E16" s="88"/>
      <c r="F16" s="89"/>
      <c r="G16" s="90"/>
      <c r="H16" s="88"/>
      <c r="I16" s="89"/>
      <c r="J16" s="90"/>
      <c r="K16" s="88"/>
      <c r="L16" s="89"/>
      <c r="M16" s="90"/>
      <c r="N16" s="88"/>
      <c r="O16" s="89"/>
      <c r="P16" s="90"/>
      <c r="Q16" s="88"/>
      <c r="R16" s="89"/>
      <c r="S16" s="90"/>
    </row>
    <row r="17" spans="1:19" s="43" customFormat="1" x14ac:dyDescent="0.2">
      <c r="A17" s="30" t="s">
        <v>20</v>
      </c>
      <c r="B17" s="74"/>
      <c r="C17" s="75"/>
      <c r="D17" s="76"/>
      <c r="E17" s="88"/>
      <c r="F17" s="89"/>
      <c r="G17" s="90"/>
      <c r="H17" s="88"/>
      <c r="I17" s="89"/>
      <c r="J17" s="90"/>
      <c r="K17" s="88"/>
      <c r="L17" s="89"/>
      <c r="M17" s="90"/>
      <c r="N17" s="88"/>
      <c r="O17" s="89"/>
      <c r="P17" s="90"/>
      <c r="Q17" s="88"/>
      <c r="R17" s="89"/>
      <c r="S17" s="90"/>
    </row>
    <row r="18" spans="1:19" s="43" customFormat="1" x14ac:dyDescent="0.2">
      <c r="A18" s="30" t="s">
        <v>21</v>
      </c>
      <c r="B18" s="74"/>
      <c r="C18" s="75"/>
      <c r="D18" s="76"/>
      <c r="E18" s="88"/>
      <c r="F18" s="89"/>
      <c r="G18" s="90"/>
      <c r="H18" s="88"/>
      <c r="I18" s="89"/>
      <c r="J18" s="90"/>
      <c r="K18" s="88"/>
      <c r="L18" s="89"/>
      <c r="M18" s="90"/>
      <c r="N18" s="88"/>
      <c r="O18" s="89"/>
      <c r="P18" s="90"/>
      <c r="Q18" s="88"/>
      <c r="R18" s="89"/>
      <c r="S18" s="90"/>
    </row>
    <row r="19" spans="1:19" s="43" customFormat="1" x14ac:dyDescent="0.2">
      <c r="A19" s="30" t="s">
        <v>22</v>
      </c>
      <c r="B19" s="74"/>
      <c r="C19" s="75"/>
      <c r="D19" s="76"/>
      <c r="E19" s="88"/>
      <c r="F19" s="89"/>
      <c r="G19" s="90"/>
      <c r="H19" s="88"/>
      <c r="I19" s="89"/>
      <c r="J19" s="90"/>
      <c r="K19" s="88"/>
      <c r="L19" s="89"/>
      <c r="M19" s="90"/>
      <c r="N19" s="88"/>
      <c r="O19" s="89"/>
      <c r="P19" s="90"/>
      <c r="Q19" s="88"/>
      <c r="R19" s="89"/>
      <c r="S19" s="90"/>
    </row>
    <row r="20" spans="1:19" s="41" customFormat="1" ht="7.5" customHeight="1" x14ac:dyDescent="0.2">
      <c r="A20" s="42"/>
      <c r="B20" s="42"/>
      <c r="C20" s="42"/>
      <c r="D20" s="42"/>
      <c r="E20" s="42"/>
      <c r="F20" s="42"/>
      <c r="G20" s="42"/>
      <c r="H20" s="42"/>
      <c r="I20" s="42"/>
      <c r="J20" s="42"/>
      <c r="K20" s="42"/>
      <c r="L20" s="42"/>
      <c r="M20" s="42"/>
      <c r="N20" s="42"/>
      <c r="O20" s="42"/>
      <c r="P20" s="42"/>
      <c r="Q20" s="42"/>
      <c r="R20" s="42"/>
      <c r="S20" s="42"/>
    </row>
    <row r="21" spans="1:19" s="40" customFormat="1" ht="6.75" customHeight="1" x14ac:dyDescent="0.2"/>
    <row r="23" spans="1:19" x14ac:dyDescent="0.2">
      <c r="A23" s="39"/>
      <c r="G23" s="34"/>
      <c r="H23" s="34"/>
    </row>
    <row r="24" spans="1:19" x14ac:dyDescent="0.2">
      <c r="A24" s="38"/>
      <c r="G24" s="34"/>
      <c r="H24" s="34"/>
      <c r="I24" s="34"/>
      <c r="J24" s="34"/>
    </row>
    <row r="25" spans="1:19" ht="15" x14ac:dyDescent="0.25">
      <c r="A25" s="37"/>
      <c r="B25" s="37"/>
      <c r="C25" s="35"/>
      <c r="E25" s="36"/>
      <c r="G25" s="34"/>
      <c r="H25" s="34"/>
      <c r="I25" s="34"/>
      <c r="J25" s="34"/>
    </row>
    <row r="26" spans="1:19" ht="15" x14ac:dyDescent="0.25">
      <c r="A26" s="35"/>
      <c r="B26" s="35"/>
      <c r="C26" s="35"/>
      <c r="E26" s="36"/>
      <c r="G26" s="34"/>
      <c r="H26" s="34"/>
      <c r="I26" s="34"/>
      <c r="J26" s="34"/>
    </row>
    <row r="27" spans="1:19" ht="15" x14ac:dyDescent="0.25">
      <c r="A27" s="35"/>
      <c r="B27" s="35"/>
      <c r="C27" s="35"/>
      <c r="E27" s="36"/>
      <c r="G27" s="34"/>
      <c r="H27" s="34"/>
      <c r="I27" s="34"/>
      <c r="J27" s="34"/>
    </row>
    <row r="28" spans="1:19" ht="15" x14ac:dyDescent="0.25">
      <c r="A28" s="35"/>
      <c r="B28" s="35"/>
      <c r="C28" s="35"/>
      <c r="E28" s="36"/>
      <c r="G28" s="34"/>
      <c r="H28" s="34"/>
      <c r="I28" s="34"/>
      <c r="J28" s="34"/>
    </row>
    <row r="29" spans="1:19" ht="15" x14ac:dyDescent="0.25">
      <c r="A29" s="35"/>
      <c r="B29" s="35"/>
      <c r="C29" s="35"/>
      <c r="E29" s="36"/>
      <c r="G29" s="34"/>
      <c r="H29" s="34"/>
      <c r="I29" s="34"/>
      <c r="J29" s="34"/>
    </row>
    <row r="30" spans="1:19" x14ac:dyDescent="0.2">
      <c r="A30" s="35"/>
      <c r="B30" s="35"/>
      <c r="C30" s="35"/>
      <c r="G30" s="34"/>
      <c r="H30" s="34"/>
      <c r="I30" s="34"/>
      <c r="J30" s="34"/>
    </row>
    <row r="31" spans="1:19" x14ac:dyDescent="0.2">
      <c r="A31" s="35"/>
      <c r="B31" s="35"/>
      <c r="C31" s="35"/>
      <c r="G31" s="34"/>
      <c r="H31" s="34"/>
      <c r="I31" s="34"/>
      <c r="J31" s="34"/>
    </row>
    <row r="32" spans="1:19" x14ac:dyDescent="0.2">
      <c r="I32" s="34"/>
      <c r="J32" s="34"/>
      <c r="K32" s="34"/>
      <c r="L32" s="34"/>
    </row>
    <row r="33" spans="9:13" x14ac:dyDescent="0.2">
      <c r="I33" s="34"/>
      <c r="J33" s="34"/>
      <c r="K33" s="34"/>
      <c r="L33" s="34"/>
      <c r="M33" s="34"/>
    </row>
    <row r="34" spans="9:13" x14ac:dyDescent="0.2">
      <c r="L34" s="34"/>
      <c r="M34" s="34"/>
    </row>
    <row r="35" spans="9:13" x14ac:dyDescent="0.2">
      <c r="L35" s="34"/>
      <c r="M35" s="34"/>
    </row>
    <row r="36" spans="9:13" x14ac:dyDescent="0.2">
      <c r="L36" s="34"/>
      <c r="M36" s="34"/>
    </row>
    <row r="37" spans="9:13" x14ac:dyDescent="0.2">
      <c r="L37" s="34"/>
      <c r="M37" s="34"/>
    </row>
    <row r="50" spans="1:1" x14ac:dyDescent="0.2">
      <c r="A50" s="33" t="s">
        <v>25</v>
      </c>
    </row>
  </sheetData>
  <mergeCells count="56">
    <mergeCell ref="K17:M17"/>
    <mergeCell ref="N17:P17"/>
    <mergeCell ref="Q17:S17"/>
    <mergeCell ref="K14:M14"/>
    <mergeCell ref="K18:M18"/>
    <mergeCell ref="N18:P18"/>
    <mergeCell ref="Q18:S18"/>
    <mergeCell ref="B19:D19"/>
    <mergeCell ref="E16:G16"/>
    <mergeCell ref="H16:J16"/>
    <mergeCell ref="K16:M16"/>
    <mergeCell ref="N16:P16"/>
    <mergeCell ref="E19:G19"/>
    <mergeCell ref="H19:J19"/>
    <mergeCell ref="K19:M19"/>
    <mergeCell ref="N19:P19"/>
    <mergeCell ref="Q19:S19"/>
    <mergeCell ref="E17:G17"/>
    <mergeCell ref="H17:J17"/>
    <mergeCell ref="Q12:S12"/>
    <mergeCell ref="N13:P13"/>
    <mergeCell ref="Q13:S13"/>
    <mergeCell ref="N12:P12"/>
    <mergeCell ref="N14:P14"/>
    <mergeCell ref="Q14:S14"/>
    <mergeCell ref="A1:I1"/>
    <mergeCell ref="A2:I2"/>
    <mergeCell ref="B15:D15"/>
    <mergeCell ref="B16:D16"/>
    <mergeCell ref="A7:B7"/>
    <mergeCell ref="Q16:S16"/>
    <mergeCell ref="E15:G15"/>
    <mergeCell ref="H15:J15"/>
    <mergeCell ref="K15:M15"/>
    <mergeCell ref="N15:P15"/>
    <mergeCell ref="Q15:S15"/>
    <mergeCell ref="K12:M12"/>
    <mergeCell ref="B13:D13"/>
    <mergeCell ref="E13:G13"/>
    <mergeCell ref="H13:J13"/>
    <mergeCell ref="K13:M13"/>
    <mergeCell ref="B12:D12"/>
    <mergeCell ref="E12:G12"/>
    <mergeCell ref="H12:J12"/>
    <mergeCell ref="B3:D3"/>
    <mergeCell ref="B4:D4"/>
    <mergeCell ref="B8:I8"/>
    <mergeCell ref="B6:I6"/>
    <mergeCell ref="A5:B5"/>
    <mergeCell ref="B17:D17"/>
    <mergeCell ref="B18:D18"/>
    <mergeCell ref="B14:D14"/>
    <mergeCell ref="E14:G14"/>
    <mergeCell ref="H14:J14"/>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Dominguez, Randy</cp:lastModifiedBy>
  <cp:lastPrinted>2013-06-21T21:40:12Z</cp:lastPrinted>
  <dcterms:created xsi:type="dcterms:W3CDTF">2013-06-21T21:38:22Z</dcterms:created>
  <dcterms:modified xsi:type="dcterms:W3CDTF">2026-05-21T20:44:32Z</dcterms:modified>
</cp:coreProperties>
</file>