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T:\PURCHASING_New\01_Archives\FY2026\"/>
    </mc:Choice>
  </mc:AlternateContent>
  <xr:revisionPtr revIDLastSave="0" documentId="13_ncr:1_{D10586AD-08BF-4A3D-BE11-9B3FBB016280}" xr6:coauthVersionLast="47" xr6:coauthVersionMax="47" xr10:uidLastSave="{00000000-0000-0000-0000-000000000000}"/>
  <bookViews>
    <workbookView xWindow="-120" yWindow="-120" windowWidth="29040" windowHeight="17520" tabRatio="722" activeTab="6" xr2:uid="{00000000-000D-0000-FFFF-FFFF00000000}"/>
  </bookViews>
  <sheets>
    <sheet name="Evaluator 1" sheetId="2" r:id="rId1"/>
    <sheet name="Evaluator 2" sheetId="3" r:id="rId2"/>
    <sheet name="Evaluator 3" sheetId="5" r:id="rId3"/>
    <sheet name="Evaluator 4" sheetId="9" r:id="rId4"/>
    <sheet name="Evaluator 5" sheetId="10" r:id="rId5"/>
    <sheet name="Pricing Score Calculation" sheetId="13" r:id="rId6"/>
    <sheet name="Summary" sheetId="1" r:id="rId7"/>
    <sheet name="Evaluation" sheetId="14" r:id="rId8"/>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6" i="13" l="1"/>
  <c r="A7" i="13"/>
  <c r="A8" i="13"/>
  <c r="A5" i="13"/>
  <c r="D5" i="13" l="1"/>
  <c r="E5" i="13" s="1"/>
  <c r="D4" i="5" l="1"/>
  <c r="J4" i="5" s="1"/>
  <c r="D7" i="1" s="1"/>
  <c r="D4" i="9"/>
  <c r="J4" i="9" s="1"/>
  <c r="E7" i="1" s="1"/>
  <c r="D4" i="3"/>
  <c r="J4" i="3" s="1"/>
  <c r="C7" i="1" s="1"/>
  <c r="D4" i="10"/>
  <c r="J4" i="10" s="1"/>
  <c r="F7" i="1" s="1"/>
  <c r="D4" i="2"/>
  <c r="J4" i="2" s="1"/>
  <c r="B7" i="1" s="1"/>
  <c r="E8" i="13"/>
  <c r="E7" i="13"/>
  <c r="E6" i="13"/>
  <c r="D6" i="5" l="1"/>
  <c r="J6" i="5" s="1"/>
  <c r="D9" i="1" s="1"/>
  <c r="D6" i="3"/>
  <c r="J6" i="3" s="1"/>
  <c r="C9" i="1" s="1"/>
  <c r="D6" i="10"/>
  <c r="J6" i="10" s="1"/>
  <c r="F9" i="1" s="1"/>
  <c r="D6" i="9"/>
  <c r="J6" i="9" s="1"/>
  <c r="E9" i="1" s="1"/>
  <c r="D7" i="5"/>
  <c r="J7" i="5" s="1"/>
  <c r="D10" i="1" s="1"/>
  <c r="D7" i="10"/>
  <c r="J7" i="10" s="1"/>
  <c r="F10" i="1" s="1"/>
  <c r="D7" i="3"/>
  <c r="J7" i="3" s="1"/>
  <c r="C10" i="1" s="1"/>
  <c r="D7" i="9"/>
  <c r="J7" i="9" s="1"/>
  <c r="E10" i="1" s="1"/>
  <c r="D5" i="3"/>
  <c r="J5" i="3" s="1"/>
  <c r="C8" i="1" s="1"/>
  <c r="D5" i="9"/>
  <c r="J5" i="9" s="1"/>
  <c r="E8" i="1" s="1"/>
  <c r="D5" i="5"/>
  <c r="J5" i="5" s="1"/>
  <c r="D8" i="1" s="1"/>
  <c r="D5" i="10"/>
  <c r="J5" i="10" s="1"/>
  <c r="F8" i="1" s="1"/>
  <c r="D5" i="2"/>
  <c r="J5" i="2" s="1"/>
  <c r="B8" i="1" s="1"/>
  <c r="D7" i="2"/>
  <c r="J7" i="2" s="1"/>
  <c r="B10" i="1" s="1"/>
  <c r="D6" i="2"/>
  <c r="J6" i="2" s="1"/>
  <c r="B9" i="1" s="1"/>
  <c r="G7" i="1"/>
  <c r="G8" i="1" l="1"/>
  <c r="G10" i="1"/>
  <c r="G9" i="1"/>
  <c r="A8" i="1"/>
  <c r="A9" i="1"/>
  <c r="A10" i="1"/>
  <c r="A7" i="1"/>
  <c r="H10" i="1" l="1"/>
  <c r="H9" i="1"/>
  <c r="H7" i="1"/>
  <c r="H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E7CBD5C4-1F81-4DFA-A85D-81C41CE64311}">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xr:uid="{2E6A247B-0DDF-411E-A713-4F8CFFC4A182}">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<sst xmlns="http://schemas.openxmlformats.org/spreadsheetml/2006/main" count="108" uniqueCount="50">
  <si>
    <t xml:space="preserve">RESPONDENT SUMMARY </t>
  </si>
  <si>
    <t>Criteria 1</t>
  </si>
  <si>
    <t>Criteria 2</t>
  </si>
  <si>
    <t>Criteria 3</t>
  </si>
  <si>
    <t>Criteria 4</t>
  </si>
  <si>
    <t>Criteria 5</t>
  </si>
  <si>
    <t>Criteria 6</t>
  </si>
  <si>
    <t>EVALUATION SUMMARY</t>
  </si>
  <si>
    <t>Rank of Average</t>
  </si>
  <si>
    <t>Average Total Score</t>
  </si>
  <si>
    <t xml:space="preserve">Bidders </t>
  </si>
  <si>
    <t xml:space="preserve">Bidders Amount </t>
  </si>
  <si>
    <t>Lowest cost</t>
  </si>
  <si>
    <t>Score</t>
  </si>
  <si>
    <t>Points</t>
  </si>
  <si>
    <t>RATIO FORMULA:  Points x (Lowest Cost / Bidders Amount)</t>
  </si>
  <si>
    <t>Total</t>
  </si>
  <si>
    <t>NOTE:  Purchasing recommends the ratio formula be used due to the cost difference between the highest and lowest bidder. The lowest cost received is divided by the bidder amount being evaluated and then multipled by the points (30%).  The lowest bidder will receive the full points (Highest Score).</t>
  </si>
  <si>
    <t>RFPCSP-730-UofH-3085 Cougar Village 1 - Roof FY26</t>
  </si>
  <si>
    <t>Atlas Universal</t>
  </si>
  <si>
    <t>Jamail &amp; Smith Construction LP</t>
  </si>
  <si>
    <t>Noble Texas Builders</t>
  </si>
  <si>
    <t>Prestige Building Group</t>
  </si>
  <si>
    <t>University of Houston Evaluation Matrix $1 Million+</t>
  </si>
  <si>
    <t>Name</t>
  </si>
  <si>
    <t>Evaluation Due Date</t>
  </si>
  <si>
    <t>2/27/2026 @ 12:00 PM Noon</t>
  </si>
  <si>
    <t>Non Disclosure Agreement</t>
  </si>
  <si>
    <t>By initialing, I agree that I have read and understood the Non Disclosure Agreement.</t>
  </si>
  <si>
    <t>Nepotism Agreement</t>
  </si>
  <si>
    <t>By  initialing, I agree that I have read and understood the Nepotism Agreement and have completed the Disclosure Statement form (Part 1: General Information &amp; Part 2: Disclosures).</t>
  </si>
  <si>
    <t xml:space="preserve"> Criteria 1</t>
  </si>
  <si>
    <t xml:space="preserve"> Criteria 2</t>
  </si>
  <si>
    <t xml:space="preserve"> Criteria 3</t>
  </si>
  <si>
    <t xml:space="preserve"> Criteria 4</t>
  </si>
  <si>
    <t xml:space="preserve"> Criteria 5</t>
  </si>
  <si>
    <t xml:space="preserve"> Criteria 6</t>
  </si>
  <si>
    <t xml:space="preserve">**ONLY PURCHASING WILL EVALUATE COST - EVERYONE ELSE LEAVE BLANK**
Respondent’s Cost and Delivery Proposal </t>
  </si>
  <si>
    <t>Respondent’s qualifications and experience with a focus on Construction and Building Envelope.</t>
  </si>
  <si>
    <t xml:space="preserve">Respondent’s qualifications and experience of Proposed Construction Team  </t>
  </si>
  <si>
    <t>Respondent’s construction and execution plan</t>
  </si>
  <si>
    <t xml:space="preserve">Respondent’s project planning and scheduling </t>
  </si>
  <si>
    <t xml:space="preserve">Respondent’s safety management program </t>
  </si>
  <si>
    <t>Points (1-5)</t>
  </si>
  <si>
    <t>Updated: 10/19</t>
  </si>
  <si>
    <t>Evaluator 1</t>
  </si>
  <si>
    <t>Evaluator 2</t>
  </si>
  <si>
    <t>Evaluator 3</t>
  </si>
  <si>
    <t>Evaluator 4</t>
  </si>
  <si>
    <t>Evaluator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</si>
</sst>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F800]dddd\,\ mmmm\ dd\,\ yyyy"/>
  </numFmts>
  <fonts count="6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10"/>
      <color theme="1"/>
      <name val="Arial"/>
      <family val="2"/>
    </font>
    <font>
      <u/>
      <sz val="11"/>
      <color theme="10"/>
      <name val="Calibri"/>
      <family val="2"/>
      <scheme val="minor"/>
    </font>
    <font>
      <b/>
      <u/>
      <sz val="11"/>
      <color theme="10"/>
      <name val="Calibri"/>
      <family val="2"/>
      <scheme val="minor"/>
    </font>
    <font>
      <b/>
      <sz val="8"/>
      <color rgb="FFFF0000"/>
      <name val="Arial"/>
      <family val="2"/>
    </font>
    <font>
      <b/>
      <sz val="8"/>
      <name val="Arial"/>
      <family val="2"/>
    </font>
    <font>
      <b/>
      <sz val="9"/>
      <name val="Arial"/>
      <family val="2"/>
    </font>
    <font>
      <b/>
      <sz val="10"/>
      <color rgb="FF000000"/>
      <name val="Arial"/>
      <family val="2"/>
    </font>
    <font>
      <b/>
      <sz val="10"/>
      <color indexed="81"/>
      <name val="Tahoma"/>
      <family val="2"/>
    </font>
    <font>
      <sz val="9"/>
      <color indexed="81"/>
      <name val="Tahoma"/>
      <family val="2"/>
    </font>
    <font>
      <b/>
      <sz val="9"/>
      <color indexed="81"/>
      <name val="Tahoma"/>
      <family val="2"/>
    </font>
    <font>
      <sz val="8"/>
      <name val="Arial"/>
    </font>
  </fonts>
  <fills count="30">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0" tint="-0.34998626667073579"/>
        <bgColor indexed="64"/>
      </patternFill>
    </fill>
  </fills>
  <borders count="49">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style="hair">
        <color auto="1"/>
      </top>
      <bottom style="hair">
        <color auto="1"/>
      </bottom>
      <diagonal/>
    </border>
    <border>
      <left/>
      <right/>
      <top style="medium">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right/>
      <top style="thin">
        <color indexed="64"/>
      </top>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53">
    <xf numFmtId="0" fontId="0" fillId="0" borderId="0"/>
    <xf numFmtId="44" fontId="21" fillId="0" borderId="0" applyFont="0" applyFill="0" applyBorder="0" applyAlignment="0" applyProtection="0"/>
    <xf numFmtId="0" fontId="21" fillId="0" borderId="0"/>
    <xf numFmtId="0" fontId="18" fillId="0" borderId="0"/>
    <xf numFmtId="0" fontId="18" fillId="0" borderId="0"/>
    <xf numFmtId="0" fontId="21" fillId="2" borderId="1" applyNumberFormat="0" applyFont="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6" borderId="0" applyNumberFormat="0" applyBorder="0" applyAlignment="0" applyProtection="0"/>
    <xf numFmtId="0" fontId="23" fillId="9" borderId="0" applyNumberFormat="0" applyBorder="0" applyAlignment="0" applyProtection="0"/>
    <xf numFmtId="0" fontId="23" fillId="12"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20" borderId="0" applyNumberFormat="0" applyBorder="0" applyAlignment="0" applyProtection="0"/>
    <xf numFmtId="0" fontId="25" fillId="4" borderId="0" applyNumberFormat="0" applyBorder="0" applyAlignment="0" applyProtection="0"/>
    <xf numFmtId="0" fontId="26" fillId="21" borderId="2" applyNumberFormat="0" applyAlignment="0" applyProtection="0"/>
    <xf numFmtId="0" fontId="27" fillId="22" borderId="3" applyNumberFormat="0" applyAlignment="0" applyProtection="0"/>
    <xf numFmtId="0" fontId="28" fillId="0" borderId="0" applyNumberFormat="0" applyFill="0" applyBorder="0" applyAlignment="0" applyProtection="0"/>
    <xf numFmtId="0" fontId="29" fillId="5" borderId="0" applyNumberFormat="0" applyBorder="0" applyAlignment="0" applyProtection="0"/>
    <xf numFmtId="0" fontId="30" fillId="0" borderId="4" applyNumberFormat="0" applyFill="0" applyAlignment="0" applyProtection="0"/>
    <xf numFmtId="0" fontId="31" fillId="0" borderId="5" applyNumberFormat="0" applyFill="0" applyAlignment="0" applyProtection="0"/>
    <xf numFmtId="0" fontId="32" fillId="0" borderId="6" applyNumberFormat="0" applyFill="0" applyAlignment="0" applyProtection="0"/>
    <xf numFmtId="0" fontId="32" fillId="0" borderId="0" applyNumberFormat="0" applyFill="0" applyBorder="0" applyAlignment="0" applyProtection="0"/>
    <xf numFmtId="0" fontId="33" fillId="8" borderId="2" applyNumberFormat="0" applyAlignment="0" applyProtection="0"/>
    <xf numFmtId="0" fontId="34" fillId="0" borderId="7" applyNumberFormat="0" applyFill="0" applyAlignment="0" applyProtection="0"/>
    <xf numFmtId="0" fontId="35" fillId="23" borderId="0" applyNumberFormat="0" applyBorder="0" applyAlignment="0" applyProtection="0"/>
    <xf numFmtId="0" fontId="22" fillId="2" borderId="1" applyNumberFormat="0" applyFont="0" applyAlignment="0" applyProtection="0"/>
    <xf numFmtId="0" fontId="36" fillId="21" borderId="8" applyNumberFormat="0" applyAlignment="0" applyProtection="0"/>
    <xf numFmtId="0" fontId="37" fillId="0" borderId="0" applyNumberFormat="0" applyFill="0" applyBorder="0" applyAlignment="0" applyProtection="0"/>
    <xf numFmtId="0" fontId="38" fillId="0" borderId="9" applyNumberFormat="0" applyFill="0" applyAlignment="0" applyProtection="0"/>
    <xf numFmtId="0" fontId="39" fillId="0" borderId="0" applyNumberFormat="0" applyFill="0" applyBorder="0" applyAlignment="0" applyProtection="0"/>
    <xf numFmtId="0" fontId="17"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6" borderId="0" applyNumberFormat="0" applyBorder="0" applyAlignment="0" applyProtection="0"/>
    <xf numFmtId="0" fontId="23" fillId="9" borderId="0" applyNumberFormat="0" applyBorder="0" applyAlignment="0" applyProtection="0"/>
    <xf numFmtId="0" fontId="23" fillId="12"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20" borderId="0" applyNumberFormat="0" applyBorder="0" applyAlignment="0" applyProtection="0"/>
    <xf numFmtId="0" fontId="25" fillId="4" borderId="0" applyNumberFormat="0" applyBorder="0" applyAlignment="0" applyProtection="0"/>
    <xf numFmtId="0" fontId="26" fillId="21" borderId="2" applyNumberFormat="0" applyAlignment="0" applyProtection="0"/>
    <xf numFmtId="0" fontId="27" fillId="22" borderId="3" applyNumberFormat="0" applyAlignment="0" applyProtection="0"/>
    <xf numFmtId="0" fontId="28" fillId="0" borderId="0" applyNumberFormat="0" applyFill="0" applyBorder="0" applyAlignment="0" applyProtection="0"/>
    <xf numFmtId="0" fontId="29" fillId="5" borderId="0" applyNumberFormat="0" applyBorder="0" applyAlignment="0" applyProtection="0"/>
    <xf numFmtId="0" fontId="30" fillId="0" borderId="4" applyNumberFormat="0" applyFill="0" applyAlignment="0" applyProtection="0"/>
    <xf numFmtId="0" fontId="31" fillId="0" borderId="5" applyNumberFormat="0" applyFill="0" applyAlignment="0" applyProtection="0"/>
    <xf numFmtId="0" fontId="32" fillId="0" borderId="6" applyNumberFormat="0" applyFill="0" applyAlignment="0" applyProtection="0"/>
    <xf numFmtId="0" fontId="32" fillId="0" borderId="0" applyNumberFormat="0" applyFill="0" applyBorder="0" applyAlignment="0" applyProtection="0"/>
    <xf numFmtId="0" fontId="33" fillId="8" borderId="2" applyNumberFormat="0" applyAlignment="0" applyProtection="0"/>
    <xf numFmtId="0" fontId="34" fillId="0" borderId="7" applyNumberFormat="0" applyFill="0" applyAlignment="0" applyProtection="0"/>
    <xf numFmtId="0" fontId="35" fillId="23" borderId="0" applyNumberFormat="0" applyBorder="0" applyAlignment="0" applyProtection="0"/>
    <xf numFmtId="0" fontId="36" fillId="21" borderId="8" applyNumberFormat="0" applyAlignment="0" applyProtection="0"/>
    <xf numFmtId="0" fontId="37" fillId="0" borderId="0" applyNumberFormat="0" applyFill="0" applyBorder="0" applyAlignment="0" applyProtection="0"/>
    <xf numFmtId="0" fontId="38" fillId="0" borderId="9" applyNumberFormat="0" applyFill="0" applyAlignment="0" applyProtection="0"/>
    <xf numFmtId="0" fontId="39" fillId="0" borderId="0" applyNumberFormat="0" applyFill="0" applyBorder="0" applyAlignment="0" applyProtection="0"/>
    <xf numFmtId="0" fontId="21" fillId="0" borderId="0"/>
    <xf numFmtId="0" fontId="21" fillId="2" borderId="1" applyNumberFormat="0" applyFont="0" applyAlignment="0" applyProtection="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21" fillId="0" borderId="0"/>
    <xf numFmtId="0" fontId="21" fillId="2" borderId="1" applyNumberFormat="0" applyFont="0" applyAlignment="0" applyProtection="0"/>
    <xf numFmtId="0" fontId="9" fillId="0" borderId="0"/>
    <xf numFmtId="0" fontId="8" fillId="0" borderId="0"/>
    <xf numFmtId="0" fontId="8" fillId="0" borderId="0"/>
    <xf numFmtId="0" fontId="7" fillId="0" borderId="0"/>
    <xf numFmtId="0" fontId="7" fillId="0" borderId="0"/>
    <xf numFmtId="44" fontId="22" fillId="0" borderId="0" applyFont="0" applyFill="0" applyBorder="0" applyAlignment="0" applyProtection="0"/>
    <xf numFmtId="0" fontId="6" fillId="0" borderId="0"/>
    <xf numFmtId="43" fontId="21" fillId="0" borderId="0" applyFont="0" applyFill="0" applyBorder="0" applyAlignment="0" applyProtection="0"/>
    <xf numFmtId="0" fontId="5" fillId="0" borderId="0"/>
    <xf numFmtId="0" fontId="4" fillId="0" borderId="0"/>
    <xf numFmtId="0" fontId="38" fillId="0" borderId="27" applyNumberFormat="0" applyFill="0" applyAlignment="0" applyProtection="0"/>
    <xf numFmtId="0" fontId="36" fillId="21" borderId="26" applyNumberFormat="0" applyAlignment="0" applyProtection="0"/>
    <xf numFmtId="0" fontId="26" fillId="21" borderId="28" applyNumberFormat="0" applyAlignment="0" applyProtection="0"/>
    <xf numFmtId="0" fontId="33" fillId="8" borderId="24" applyNumberFormat="0" applyAlignment="0" applyProtection="0"/>
    <xf numFmtId="0" fontId="26" fillId="21" borderId="24" applyNumberFormat="0" applyAlignment="0" applyProtection="0"/>
    <xf numFmtId="0" fontId="33" fillId="8" borderId="28" applyNumberFormat="0" applyAlignment="0" applyProtection="0"/>
    <xf numFmtId="0" fontId="26" fillId="21" borderId="28" applyNumberFormat="0" applyAlignment="0" applyProtection="0"/>
    <xf numFmtId="0" fontId="21" fillId="2" borderId="25" applyNumberFormat="0" applyFont="0" applyAlignment="0" applyProtection="0"/>
    <xf numFmtId="0" fontId="21" fillId="2" borderId="29" applyNumberFormat="0" applyFont="0" applyAlignment="0" applyProtection="0"/>
    <xf numFmtId="0" fontId="21" fillId="2" borderId="29" applyNumberFormat="0" applyFont="0" applyAlignment="0" applyProtection="0"/>
    <xf numFmtId="0" fontId="38" fillId="0" borderId="31" applyNumberFormat="0" applyFill="0" applyAlignment="0" applyProtection="0"/>
    <xf numFmtId="0" fontId="4" fillId="0" borderId="0"/>
    <xf numFmtId="0" fontId="21" fillId="2" borderId="25" applyNumberFormat="0" applyFont="0" applyAlignment="0" applyProtection="0"/>
    <xf numFmtId="0" fontId="21" fillId="2" borderId="29" applyNumberFormat="0" applyFont="0" applyAlignment="0" applyProtection="0"/>
    <xf numFmtId="0" fontId="36" fillId="21" borderId="30" applyNumberFormat="0" applyAlignment="0" applyProtection="0"/>
    <xf numFmtId="0" fontId="38" fillId="0" borderId="27" applyNumberFormat="0" applyFill="0" applyAlignment="0" applyProtection="0"/>
    <xf numFmtId="0" fontId="36" fillId="21" borderId="26" applyNumberFormat="0" applyAlignment="0" applyProtection="0"/>
    <xf numFmtId="0" fontId="33" fillId="8" borderId="24" applyNumberFormat="0" applyAlignment="0" applyProtection="0"/>
    <xf numFmtId="0" fontId="26" fillId="21" borderId="24" applyNumberFormat="0" applyAlignment="0" applyProtection="0"/>
    <xf numFmtId="0" fontId="36" fillId="21" borderId="30" applyNumberFormat="0" applyAlignment="0" applyProtection="0"/>
    <xf numFmtId="9" fontId="4" fillId="0" borderId="0" applyFont="0" applyFill="0" applyBorder="0" applyAlignment="0" applyProtection="0"/>
    <xf numFmtId="0" fontId="33" fillId="8" borderId="28" applyNumberFormat="0" applyAlignment="0" applyProtection="0"/>
    <xf numFmtId="0" fontId="21" fillId="2" borderId="25" applyNumberFormat="0" applyFont="0" applyAlignment="0" applyProtection="0"/>
    <xf numFmtId="0" fontId="38" fillId="0" borderId="31" applyNumberFormat="0" applyFill="0" applyAlignment="0" applyProtection="0"/>
    <xf numFmtId="0" fontId="3" fillId="0" borderId="0"/>
    <xf numFmtId="0" fontId="3" fillId="0" borderId="0"/>
    <xf numFmtId="9" fontId="3" fillId="0" borderId="0" applyFont="0" applyFill="0" applyBorder="0" applyAlignment="0" applyProtection="0"/>
    <xf numFmtId="0" fontId="2" fillId="0" borderId="0"/>
    <xf numFmtId="0" fontId="26" fillId="21" borderId="32" applyNumberFormat="0" applyAlignment="0" applyProtection="0"/>
    <xf numFmtId="0" fontId="33" fillId="8" borderId="32" applyNumberFormat="0" applyAlignment="0" applyProtection="0"/>
    <xf numFmtId="0" fontId="38" fillId="0" borderId="35" applyNumberFormat="0" applyFill="0" applyAlignment="0" applyProtection="0"/>
    <xf numFmtId="0" fontId="36" fillId="21" borderId="34" applyNumberFormat="0" applyAlignment="0" applyProtection="0"/>
    <xf numFmtId="0" fontId="38" fillId="0" borderId="35" applyNumberFormat="0" applyFill="0" applyAlignment="0" applyProtection="0"/>
    <xf numFmtId="0" fontId="21" fillId="2" borderId="33" applyNumberFormat="0" applyFont="0" applyAlignment="0" applyProtection="0"/>
    <xf numFmtId="0" fontId="2" fillId="0" borderId="0"/>
    <xf numFmtId="0" fontId="36" fillId="21" borderId="34" applyNumberFormat="0" applyAlignment="0" applyProtection="0"/>
    <xf numFmtId="0" fontId="21" fillId="2" borderId="33" applyNumberFormat="0" applyFont="0" applyAlignment="0" applyProtection="0"/>
    <xf numFmtId="0" fontId="26" fillId="21" borderId="32" applyNumberFormat="0" applyAlignment="0" applyProtection="0"/>
    <xf numFmtId="9" fontId="2" fillId="0" borderId="0" applyFont="0" applyFill="0" applyBorder="0" applyAlignment="0" applyProtection="0"/>
    <xf numFmtId="0" fontId="33" fillId="8" borderId="32" applyNumberFormat="0" applyAlignment="0" applyProtection="0"/>
    <xf numFmtId="0" fontId="21" fillId="2" borderId="33" applyNumberFormat="0" applyFont="0" applyAlignment="0" applyProtection="0"/>
    <xf numFmtId="0" fontId="1" fillId="0" borderId="0"/>
    <xf numFmtId="0" fontId="51" fillId="0" borderId="0" applyNumberFormat="0" applyFill="0" applyBorder="0" applyAlignment="0" applyProtection="0"/>
  </cellStyleXfs>
  <cellXfs count="123">
    <xf numFmtId="0" fontId="0" fillId="0" borderId="0" xfId="0"/>
    <xf numFmtId="0" fontId="19" fillId="0" borderId="0" xfId="0" applyFont="1"/>
    <xf numFmtId="0" fontId="21" fillId="0" borderId="0" xfId="0" applyFont="1"/>
    <xf numFmtId="0" fontId="19" fillId="0" borderId="0" xfId="0" applyFont="1" applyAlignment="1">
      <alignment horizontal="left"/>
    </xf>
    <xf numFmtId="0" fontId="43" fillId="0" borderId="0" xfId="0" applyFont="1" applyAlignment="1">
      <alignment horizontal="left"/>
    </xf>
    <xf numFmtId="0" fontId="43" fillId="26" borderId="0" xfId="0" applyFont="1" applyFill="1"/>
    <xf numFmtId="0" fontId="44" fillId="26" borderId="0" xfId="0" applyFont="1" applyFill="1"/>
    <xf numFmtId="0" fontId="20" fillId="26" borderId="0" xfId="0" applyFont="1" applyFill="1"/>
    <xf numFmtId="0" fontId="19" fillId="26" borderId="0" xfId="0" applyFont="1" applyFill="1" applyAlignment="1">
      <alignment horizontal="left" vertical="center"/>
    </xf>
    <xf numFmtId="0" fontId="19" fillId="26" borderId="0" xfId="0" applyFont="1" applyFill="1" applyAlignment="1">
      <alignment horizontal="right" textRotation="90" wrapText="1"/>
    </xf>
    <xf numFmtId="0" fontId="19" fillId="26" borderId="0" xfId="0" applyFont="1" applyFill="1" applyAlignment="1">
      <alignment horizontal="center" vertical="center"/>
    </xf>
    <xf numFmtId="0" fontId="20" fillId="26" borderId="11" xfId="0" applyFont="1" applyFill="1" applyBorder="1" applyAlignment="1">
      <alignment horizontal="left"/>
    </xf>
    <xf numFmtId="0" fontId="45" fillId="26" borderId="0" xfId="0" applyFont="1" applyFill="1"/>
    <xf numFmtId="0" fontId="47" fillId="0" borderId="10" xfId="100" applyFont="1" applyBorder="1" applyAlignment="1">
      <alignment horizontal="right"/>
    </xf>
    <xf numFmtId="0" fontId="49" fillId="0" borderId="10" xfId="100" applyFont="1" applyBorder="1" applyAlignment="1">
      <alignment horizontal="right"/>
    </xf>
    <xf numFmtId="0" fontId="47" fillId="0" borderId="0" xfId="98" applyFont="1"/>
    <xf numFmtId="0" fontId="43" fillId="26" borderId="0" xfId="0" applyFont="1" applyFill="1" applyAlignment="1">
      <alignment horizontal="right"/>
    </xf>
    <xf numFmtId="2" fontId="0" fillId="0" borderId="0" xfId="0" applyNumberFormat="1"/>
    <xf numFmtId="0" fontId="19" fillId="26" borderId="14" xfId="0" applyFont="1" applyFill="1" applyBorder="1" applyAlignment="1">
      <alignment horizontal="right" textRotation="90" wrapText="1"/>
    </xf>
    <xf numFmtId="4" fontId="20" fillId="26" borderId="13" xfId="0" applyNumberFormat="1" applyFont="1" applyFill="1" applyBorder="1" applyAlignment="1">
      <alignment horizontal="right"/>
    </xf>
    <xf numFmtId="4" fontId="20" fillId="26" borderId="22" xfId="0" applyNumberFormat="1" applyFont="1" applyFill="1" applyBorder="1" applyAlignment="1">
      <alignment horizontal="right"/>
    </xf>
    <xf numFmtId="0" fontId="47" fillId="0" borderId="21" xfId="98" applyFont="1" applyBorder="1" applyAlignment="1">
      <alignment vertical="center"/>
    </xf>
    <xf numFmtId="44" fontId="42" fillId="24" borderId="0" xfId="105" applyFont="1" applyFill="1"/>
    <xf numFmtId="2" fontId="48" fillId="0" borderId="0" xfId="98" applyNumberFormat="1" applyFont="1"/>
    <xf numFmtId="2" fontId="48" fillId="0" borderId="0" xfId="0" applyNumberFormat="1" applyFont="1"/>
    <xf numFmtId="2" fontId="20" fillId="26" borderId="11" xfId="0" applyNumberFormat="1" applyFont="1" applyFill="1" applyBorder="1"/>
    <xf numFmtId="0" fontId="41" fillId="26" borderId="0" xfId="0" applyFont="1" applyFill="1"/>
    <xf numFmtId="4" fontId="20" fillId="27" borderId="22" xfId="0" applyNumberFormat="1" applyFont="1" applyFill="1" applyBorder="1" applyAlignment="1">
      <alignment horizontal="right"/>
    </xf>
    <xf numFmtId="0" fontId="20" fillId="27" borderId="11" xfId="0" applyFont="1" applyFill="1" applyBorder="1" applyAlignment="1">
      <alignment horizontal="left"/>
    </xf>
    <xf numFmtId="0" fontId="41" fillId="26" borderId="13" xfId="0" applyFont="1" applyFill="1" applyBorder="1" applyAlignment="1">
      <alignment horizontal="center"/>
    </xf>
    <xf numFmtId="0" fontId="19" fillId="26" borderId="0" xfId="0" applyFont="1" applyFill="1" applyAlignment="1">
      <alignment horizontal="center"/>
    </xf>
    <xf numFmtId="0" fontId="43" fillId="26" borderId="0" xfId="0" applyFont="1" applyFill="1" applyAlignment="1">
      <alignment horizontal="center"/>
    </xf>
    <xf numFmtId="0" fontId="20" fillId="26" borderId="0" xfId="0" applyFont="1" applyFill="1" applyAlignment="1">
      <alignment horizontal="right"/>
    </xf>
    <xf numFmtId="0" fontId="20" fillId="26" borderId="11" xfId="0" applyFont="1" applyFill="1" applyBorder="1"/>
    <xf numFmtId="0" fontId="41" fillId="27" borderId="13" xfId="0" applyFont="1" applyFill="1" applyBorder="1" applyAlignment="1">
      <alignment horizontal="center"/>
    </xf>
    <xf numFmtId="2" fontId="20" fillId="27" borderId="11" xfId="0" applyNumberFormat="1" applyFont="1" applyFill="1" applyBorder="1"/>
    <xf numFmtId="0" fontId="20" fillId="26" borderId="0" xfId="0" applyFont="1" applyFill="1" applyAlignment="1">
      <alignment horizontal="center"/>
    </xf>
    <xf numFmtId="0" fontId="40" fillId="26" borderId="14" xfId="0" applyFont="1" applyFill="1" applyBorder="1" applyAlignment="1">
      <alignment horizontal="center" textRotation="90" wrapText="1"/>
    </xf>
    <xf numFmtId="0" fontId="44" fillId="26" borderId="0" xfId="0" applyFont="1" applyFill="1" applyAlignment="1">
      <alignment horizontal="center"/>
    </xf>
    <xf numFmtId="0" fontId="20" fillId="26" borderId="12" xfId="0" applyFont="1" applyFill="1" applyBorder="1"/>
    <xf numFmtId="0" fontId="21" fillId="0" borderId="0" xfId="98" applyFont="1"/>
    <xf numFmtId="0" fontId="21" fillId="0" borderId="0" xfId="98" applyFont="1"/>
    <xf numFmtId="0" fontId="21" fillId="0" borderId="0" xfId="98" applyFont="1"/>
    <xf numFmtId="0" fontId="21" fillId="0" borderId="0" xfId="98" applyFont="1"/>
    <xf numFmtId="0" fontId="21" fillId="0" borderId="0" xfId="98" applyFont="1"/>
    <xf numFmtId="0" fontId="19" fillId="26" borderId="0" xfId="98" applyFont="1" applyFill="1" applyAlignment="1">
      <alignment wrapText="1"/>
    </xf>
    <xf numFmtId="0" fontId="21" fillId="26" borderId="0" xfId="98" applyFill="1"/>
    <xf numFmtId="0" fontId="20" fillId="26" borderId="0" xfId="98" applyFont="1" applyFill="1"/>
    <xf numFmtId="0" fontId="46" fillId="26" borderId="0" xfId="151" applyFont="1" applyFill="1" applyAlignment="1">
      <alignment horizontal="left"/>
    </xf>
    <xf numFmtId="0" fontId="50" fillId="26" borderId="0" xfId="151" applyFont="1" applyFill="1"/>
    <xf numFmtId="0" fontId="52" fillId="26" borderId="0" xfId="152" applyFont="1" applyFill="1" applyAlignment="1">
      <alignment wrapText="1"/>
    </xf>
    <xf numFmtId="0" fontId="21" fillId="24" borderId="40" xfId="98" applyFill="1" applyBorder="1" applyAlignment="1">
      <alignment horizontal="center" wrapText="1"/>
    </xf>
    <xf numFmtId="0" fontId="52" fillId="26" borderId="0" xfId="152" applyFont="1" applyFill="1" applyAlignment="1"/>
    <xf numFmtId="0" fontId="52" fillId="26" borderId="0" xfId="152" applyFont="1" applyFill="1" applyAlignment="1">
      <alignment horizontal="left"/>
    </xf>
    <xf numFmtId="0" fontId="21" fillId="26" borderId="0" xfId="98" applyFill="1" applyAlignment="1">
      <alignment horizontal="center"/>
    </xf>
    <xf numFmtId="0" fontId="54" fillId="26" borderId="0" xfId="98" applyFont="1" applyFill="1" applyAlignment="1">
      <alignment wrapText="1"/>
    </xf>
    <xf numFmtId="0" fontId="54" fillId="26" borderId="0" xfId="98" applyFont="1" applyFill="1" applyAlignment="1">
      <alignment horizontal="center" wrapText="1"/>
    </xf>
    <xf numFmtId="0" fontId="55" fillId="26" borderId="11" xfId="98" applyFont="1" applyFill="1" applyBorder="1" applyAlignment="1">
      <alignment wrapText="1"/>
    </xf>
    <xf numFmtId="0" fontId="55" fillId="26" borderId="12" xfId="98" applyFont="1" applyFill="1" applyBorder="1" applyAlignment="1">
      <alignment wrapText="1"/>
    </xf>
    <xf numFmtId="0" fontId="21" fillId="29" borderId="0" xfId="98" applyFill="1"/>
    <xf numFmtId="0" fontId="21" fillId="29" borderId="48" xfId="98" applyFill="1" applyBorder="1"/>
    <xf numFmtId="0" fontId="21" fillId="26" borderId="10" xfId="98" applyFill="1" applyBorder="1"/>
    <xf numFmtId="0" fontId="49" fillId="26" borderId="0" xfId="98" applyFont="1" applyFill="1"/>
    <xf numFmtId="0" fontId="21" fillId="26" borderId="0" xfId="98" applyFill="1" applyAlignment="1">
      <alignment wrapText="1"/>
    </xf>
    <xf numFmtId="0" fontId="56" fillId="0" borderId="0" xfId="151" applyFont="1" applyAlignment="1">
      <alignment horizontal="left"/>
    </xf>
    <xf numFmtId="0" fontId="42" fillId="26" borderId="0" xfId="98" applyFont="1" applyFill="1" applyAlignment="1">
      <alignment vertical="center"/>
    </xf>
    <xf numFmtId="0" fontId="51" fillId="26" borderId="0" xfId="152" applyFill="1" applyAlignment="1">
      <alignment vertical="center"/>
    </xf>
    <xf numFmtId="0" fontId="21" fillId="26" borderId="0" xfId="98" applyFill="1" applyAlignment="1">
      <alignment vertical="center"/>
    </xf>
    <xf numFmtId="0" fontId="21" fillId="26" borderId="0" xfId="98" applyFill="1" applyAlignment="1">
      <alignment vertical="center" wrapText="1"/>
    </xf>
    <xf numFmtId="0" fontId="42" fillId="26" borderId="0" xfId="98" applyFont="1" applyFill="1"/>
    <xf numFmtId="0" fontId="45" fillId="26" borderId="0" xfId="98" applyFont="1" applyFill="1"/>
    <xf numFmtId="0" fontId="47" fillId="0" borderId="0" xfId="98" applyFont="1" applyAlignment="1">
      <alignment horizontal="left"/>
    </xf>
    <xf numFmtId="0" fontId="46" fillId="0" borderId="10" xfId="100" applyFont="1" applyBorder="1" applyAlignment="1">
      <alignment horizontal="center"/>
    </xf>
    <xf numFmtId="1" fontId="21" fillId="0" borderId="23" xfId="1" applyNumberFormat="1" applyFont="1" applyBorder="1" applyAlignment="1">
      <alignment horizontal="center" vertical="center"/>
    </xf>
    <xf numFmtId="1" fontId="21" fillId="0" borderId="0" xfId="1" applyNumberFormat="1" applyFont="1" applyAlignment="1">
      <alignment horizontal="center" vertical="center"/>
    </xf>
    <xf numFmtId="44" fontId="42" fillId="0" borderId="23" xfId="105" applyFont="1" applyBorder="1" applyAlignment="1">
      <alignment horizontal="center" vertical="center"/>
    </xf>
    <xf numFmtId="44" fontId="42" fillId="0" borderId="0" xfId="105" applyFont="1" applyAlignment="1">
      <alignment horizontal="center" vertical="center"/>
    </xf>
    <xf numFmtId="0" fontId="47" fillId="24" borderId="21" xfId="98" applyFont="1" applyFill="1" applyBorder="1" applyAlignment="1">
      <alignment horizontal="left" vertical="center"/>
    </xf>
    <xf numFmtId="0" fontId="0" fillId="24" borderId="0" xfId="0" applyFill="1" applyAlignment="1">
      <alignment horizontal="left" wrapText="1"/>
    </xf>
    <xf numFmtId="164" fontId="46" fillId="25" borderId="20" xfId="107" applyNumberFormat="1" applyFont="1" applyFill="1" applyBorder="1" applyAlignment="1">
      <alignment horizontal="left" vertical="center" wrapText="1"/>
    </xf>
    <xf numFmtId="164" fontId="46" fillId="25" borderId="18" xfId="107" applyNumberFormat="1" applyFont="1" applyFill="1" applyBorder="1" applyAlignment="1">
      <alignment horizontal="left" vertical="center" wrapText="1"/>
    </xf>
    <xf numFmtId="164" fontId="46" fillId="25" borderId="16" xfId="107" applyNumberFormat="1" applyFont="1" applyFill="1" applyBorder="1" applyAlignment="1">
      <alignment horizontal="left" vertical="center" wrapText="1"/>
    </xf>
    <xf numFmtId="164" fontId="46" fillId="25" borderId="20" xfId="107" applyNumberFormat="1" applyFont="1" applyFill="1" applyBorder="1" applyAlignment="1">
      <alignment horizontal="right" vertical="center" wrapText="1"/>
    </xf>
    <xf numFmtId="164" fontId="46" fillId="25" borderId="18" xfId="107" applyNumberFormat="1" applyFont="1" applyFill="1" applyBorder="1" applyAlignment="1">
      <alignment horizontal="right" vertical="center" wrapText="1"/>
    </xf>
    <xf numFmtId="164" fontId="46" fillId="25" borderId="16" xfId="107" applyNumberFormat="1" applyFont="1" applyFill="1" applyBorder="1" applyAlignment="1">
      <alignment horizontal="right" vertical="center" wrapText="1"/>
    </xf>
    <xf numFmtId="164" fontId="46" fillId="25" borderId="19" xfId="107" applyNumberFormat="1" applyFont="1" applyFill="1" applyBorder="1" applyAlignment="1">
      <alignment horizontal="right" vertical="center" wrapText="1"/>
    </xf>
    <xf numFmtId="164" fontId="46" fillId="25" borderId="17" xfId="107" applyNumberFormat="1" applyFont="1" applyFill="1" applyBorder="1" applyAlignment="1">
      <alignment horizontal="right" vertical="center" wrapText="1"/>
    </xf>
    <xf numFmtId="164" fontId="46" fillId="25" borderId="15" xfId="107" applyNumberFormat="1" applyFont="1" applyFill="1" applyBorder="1" applyAlignment="1">
      <alignment horizontal="right" vertical="center" wrapText="1"/>
    </xf>
    <xf numFmtId="0" fontId="43" fillId="26" borderId="0" xfId="0" applyFont="1" applyFill="1" applyAlignment="1">
      <alignment horizontal="left"/>
    </xf>
    <xf numFmtId="0" fontId="42" fillId="26" borderId="0" xfId="98" applyFont="1" applyFill="1" applyAlignment="1">
      <alignment horizontal="left" wrapText="1"/>
    </xf>
    <xf numFmtId="0" fontId="19" fillId="26" borderId="0" xfId="98" applyFont="1" applyFill="1" applyAlignment="1">
      <alignment horizontal="left" wrapText="1"/>
    </xf>
    <xf numFmtId="0" fontId="19" fillId="26" borderId="0" xfId="98" applyFont="1" applyFill="1" applyAlignment="1">
      <alignment horizontal="left"/>
    </xf>
    <xf numFmtId="0" fontId="21" fillId="24" borderId="36" xfId="151" applyFont="1" applyFill="1" applyBorder="1" applyAlignment="1">
      <alignment horizontal="center"/>
    </xf>
    <xf numFmtId="0" fontId="21" fillId="24" borderId="37" xfId="151" applyFont="1" applyFill="1" applyBorder="1" applyAlignment="1">
      <alignment horizontal="center"/>
    </xf>
    <xf numFmtId="0" fontId="21" fillId="24" borderId="38" xfId="151" applyFont="1" applyFill="1" applyBorder="1" applyAlignment="1">
      <alignment horizontal="center"/>
    </xf>
    <xf numFmtId="165" fontId="50" fillId="26" borderId="39" xfId="151" applyNumberFormat="1" applyFont="1" applyFill="1" applyBorder="1" applyAlignment="1">
      <alignment horizontal="center"/>
    </xf>
    <xf numFmtId="0" fontId="52" fillId="26" borderId="0" xfId="152" applyFont="1" applyFill="1" applyAlignment="1">
      <alignment horizontal="left" wrapText="1"/>
    </xf>
    <xf numFmtId="0" fontId="52" fillId="26" borderId="0" xfId="152" applyFont="1" applyFill="1" applyAlignment="1">
      <alignment horizontal="left"/>
    </xf>
    <xf numFmtId="0" fontId="47" fillId="28" borderId="41" xfId="98" applyFont="1" applyFill="1" applyBorder="1" applyAlignment="1">
      <alignment horizontal="left"/>
    </xf>
    <xf numFmtId="0" fontId="47" fillId="28" borderId="23" xfId="98" applyFont="1" applyFill="1" applyBorder="1" applyAlignment="1">
      <alignment horizontal="left"/>
    </xf>
    <xf numFmtId="0" fontId="47" fillId="28" borderId="42" xfId="98" applyFont="1" applyFill="1" applyBorder="1" applyAlignment="1">
      <alignment horizontal="left"/>
    </xf>
    <xf numFmtId="0" fontId="54" fillId="25" borderId="43" xfId="98" applyFont="1" applyFill="1" applyBorder="1" applyAlignment="1">
      <alignment horizontal="center" wrapText="1"/>
    </xf>
    <xf numFmtId="0" fontId="54" fillId="25" borderId="44" xfId="98" applyFont="1" applyFill="1" applyBorder="1" applyAlignment="1">
      <alignment horizontal="center" wrapText="1"/>
    </xf>
    <xf numFmtId="0" fontId="54" fillId="25" borderId="45" xfId="98" applyFont="1" applyFill="1" applyBorder="1" applyAlignment="1">
      <alignment horizontal="center" wrapText="1"/>
    </xf>
    <xf numFmtId="0" fontId="53" fillId="26" borderId="41" xfId="98" applyFont="1" applyFill="1" applyBorder="1" applyAlignment="1">
      <alignment horizontal="center" vertical="center" wrapText="1"/>
    </xf>
    <xf numFmtId="0" fontId="45" fillId="26" borderId="23" xfId="98" applyFont="1" applyFill="1" applyBorder="1" applyAlignment="1">
      <alignment horizontal="center" vertical="center" wrapText="1"/>
    </xf>
    <xf numFmtId="0" fontId="45" fillId="26" borderId="42" xfId="98" applyFont="1" applyFill="1" applyBorder="1" applyAlignment="1">
      <alignment horizontal="center" vertical="center" wrapText="1"/>
    </xf>
    <xf numFmtId="0" fontId="54" fillId="26" borderId="41" xfId="98" applyFont="1" applyFill="1" applyBorder="1" applyAlignment="1">
      <alignment horizontal="center" vertical="center" wrapText="1"/>
    </xf>
    <xf numFmtId="0" fontId="54" fillId="26" borderId="23" xfId="98" applyFont="1" applyFill="1" applyBorder="1" applyAlignment="1">
      <alignment horizontal="center" vertical="center" wrapText="1"/>
    </xf>
    <xf numFmtId="0" fontId="54" fillId="26" borderId="42" xfId="98" applyFont="1" applyFill="1" applyBorder="1" applyAlignment="1">
      <alignment horizontal="center" vertical="center" wrapText="1"/>
    </xf>
    <xf numFmtId="0" fontId="21" fillId="24" borderId="22" xfId="98" applyFill="1" applyBorder="1" applyAlignment="1">
      <alignment horizontal="center"/>
    </xf>
    <xf numFmtId="0" fontId="21" fillId="24" borderId="12" xfId="98" applyFill="1" applyBorder="1" applyAlignment="1">
      <alignment horizontal="center"/>
    </xf>
    <xf numFmtId="0" fontId="21" fillId="24" borderId="47" xfId="98" applyFill="1" applyBorder="1" applyAlignment="1">
      <alignment horizontal="center"/>
    </xf>
    <xf numFmtId="0" fontId="21" fillId="26" borderId="13" xfId="98" applyFill="1" applyBorder="1" applyAlignment="1">
      <alignment horizontal="center"/>
    </xf>
    <xf numFmtId="0" fontId="21" fillId="26" borderId="11" xfId="98" applyFill="1" applyBorder="1" applyAlignment="1">
      <alignment horizontal="center"/>
    </xf>
    <xf numFmtId="0" fontId="21" fillId="26" borderId="46" xfId="98" applyFill="1" applyBorder="1" applyAlignment="1">
      <alignment horizontal="center"/>
    </xf>
    <xf numFmtId="0" fontId="21" fillId="24" borderId="13" xfId="98" applyFill="1" applyBorder="1" applyAlignment="1">
      <alignment horizontal="center"/>
    </xf>
    <xf numFmtId="0" fontId="21" fillId="24" borderId="11" xfId="98" applyFill="1" applyBorder="1" applyAlignment="1">
      <alignment horizontal="center"/>
    </xf>
    <xf numFmtId="0" fontId="21" fillId="24" borderId="46" xfId="98" applyFill="1" applyBorder="1" applyAlignment="1">
      <alignment horizontal="center"/>
    </xf>
    <xf numFmtId="0" fontId="21" fillId="26" borderId="22" xfId="98" applyFill="1" applyBorder="1" applyAlignment="1">
      <alignment horizontal="center"/>
    </xf>
    <xf numFmtId="0" fontId="21" fillId="26" borderId="12" xfId="98" applyFill="1" applyBorder="1" applyAlignment="1">
      <alignment horizontal="center"/>
    </xf>
    <xf numFmtId="0" fontId="21" fillId="26" borderId="47" xfId="98" applyFill="1" applyBorder="1" applyAlignment="1">
      <alignment horizontal="center"/>
    </xf>
    <xf numFmtId="0" fontId="42" fillId="26" borderId="0" xfId="98" applyFont="1" applyFill="1" applyAlignment="1">
      <alignment horizontal="left" vertical="center"/>
    </xf>
  </cellXfs>
  <cellStyles count="153">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2 2" xfId="114" xr:uid="{00000000-0005-0000-0000-000032000000}"/>
    <cellStyle name="Calculation 2 3" xfId="112" xr:uid="{00000000-0005-0000-0000-000032000000}"/>
    <cellStyle name="Calculation 2 4" xfId="147" xr:uid="{EFEFA428-B732-4C56-BDBF-44B79D460B2D}"/>
    <cellStyle name="Calculation 3" xfId="31" xr:uid="{00000000-0005-0000-0000-000033000000}"/>
    <cellStyle name="Calculation 3 2" xfId="128" xr:uid="{00000000-0005-0000-0000-000033000000}"/>
    <cellStyle name="Calculation 3 3" xfId="116" xr:uid="{00000000-0005-0000-0000-000033000000}"/>
    <cellStyle name="Calculation 3 4" xfId="138" xr:uid="{893BAC1B-7C22-44AF-819E-0070A5B16FB3}"/>
    <cellStyle name="Check Cell 2" xfId="74" xr:uid="{00000000-0005-0000-0000-000034000000}"/>
    <cellStyle name="Check Cell 3" xfId="32" xr:uid="{00000000-0005-0000-0000-000035000000}"/>
    <cellStyle name="Comma 2" xfId="107" xr:uid="{00000000-0005-0000-0000-000036000000}"/>
    <cellStyle name="Currency" xfId="105" builtinId="4"/>
    <cellStyle name="Currency 2" xfId="1" xr:uid="{00000000-0005-0000-0000-000038000000}"/>
    <cellStyle name="Explanatory Text 2" xfId="75" xr:uid="{00000000-0005-0000-0000-000039000000}"/>
    <cellStyle name="Explanatory Text 3" xfId="33" xr:uid="{00000000-0005-0000-0000-00003A000000}"/>
    <cellStyle name="Good 2" xfId="76" xr:uid="{00000000-0005-0000-0000-00003C000000}"/>
    <cellStyle name="Good 3" xfId="34" xr:uid="{00000000-0005-0000-0000-00003D000000}"/>
    <cellStyle name="Heading 1 2" xfId="77" xr:uid="{00000000-0005-0000-0000-00003E000000}"/>
    <cellStyle name="Heading 1 3" xfId="35" xr:uid="{00000000-0005-0000-0000-00003F000000}"/>
    <cellStyle name="Heading 2 2" xfId="78" xr:uid="{00000000-0005-0000-0000-000040000000}"/>
    <cellStyle name="Heading 2 3" xfId="36" xr:uid="{00000000-0005-0000-0000-000041000000}"/>
    <cellStyle name="Heading 3 2" xfId="79" xr:uid="{00000000-0005-0000-0000-000042000000}"/>
    <cellStyle name="Heading 3 3" xfId="37" xr:uid="{00000000-0005-0000-0000-000043000000}"/>
    <cellStyle name="Heading 4 2" xfId="80" xr:uid="{00000000-0005-0000-0000-000044000000}"/>
    <cellStyle name="Heading 4 3" xfId="38" xr:uid="{00000000-0005-0000-0000-000045000000}"/>
    <cellStyle name="Hyperlink 2" xfId="152" xr:uid="{4D13CF79-8DF5-4CEE-836B-E71F01853EB2}"/>
    <cellStyle name="Input 2" xfId="81" xr:uid="{00000000-0005-0000-0000-000046000000}"/>
    <cellStyle name="Input 2 2" xfId="113" xr:uid="{00000000-0005-0000-0000-000043000000}"/>
    <cellStyle name="Input 2 3" xfId="131" xr:uid="{00000000-0005-0000-0000-000043000000}"/>
    <cellStyle name="Input 2 4" xfId="139" xr:uid="{7CA4CF68-087F-40DF-88CA-9D03F926C9BD}"/>
    <cellStyle name="Input 3" xfId="39" xr:uid="{00000000-0005-0000-0000-000047000000}"/>
    <cellStyle name="Input 3 2" xfId="127" xr:uid="{00000000-0005-0000-0000-000044000000}"/>
    <cellStyle name="Input 3 3" xfId="115" xr:uid="{00000000-0005-0000-0000-000044000000}"/>
    <cellStyle name="Input 3 4" xfId="149" xr:uid="{AB9B6154-D238-4BF0-9ECE-76E69847A29D}"/>
    <cellStyle name="Linked Cell 2" xfId="82" xr:uid="{00000000-0005-0000-0000-000048000000}"/>
    <cellStyle name="Linked Cell 3" xfId="40" xr:uid="{00000000-0005-0000-0000-000049000000}"/>
    <cellStyle name="Neutral 2" xfId="83" xr:uid="{00000000-0005-0000-0000-00004A000000}"/>
    <cellStyle name="Neutral 3" xfId="41" xr:uid="{00000000-0005-0000-0000-00004B000000}"/>
    <cellStyle name="Normal" xfId="0" builtinId="0"/>
    <cellStyle name="Normal 10" xfId="137" xr:uid="{FD8E35EC-9FE4-4D5D-95CD-DD89337F0AC0}"/>
    <cellStyle name="Normal 11" xfId="151" xr:uid="{447BF8D7-76E8-4F87-8503-D0011AFE6E06}"/>
    <cellStyle name="Normal 2" xfId="2" xr:uid="{00000000-0005-0000-0000-00004D000000}"/>
    <cellStyle name="Normal 3" xfId="3" xr:uid="{00000000-0005-0000-0000-00004E000000}"/>
    <cellStyle name="Normal 3 2" xfId="88" xr:uid="{00000000-0005-0000-0000-00004F000000}"/>
    <cellStyle name="Normal 3 3" xfId="97" xr:uid="{00000000-0005-0000-0000-000050000000}"/>
    <cellStyle name="Normal 3 3 2" xfId="108" xr:uid="{00000000-0005-0000-0000-000051000000}"/>
    <cellStyle name="Normal 3 4" xfId="106" xr:uid="{00000000-0005-0000-0000-000052000000}"/>
    <cellStyle name="Normal 4" xfId="4" xr:uid="{00000000-0005-0000-0000-000053000000}"/>
    <cellStyle name="Normal 4 10" xfId="100" xr:uid="{00000000-0005-0000-0000-000054000000}"/>
    <cellStyle name="Normal 4 11" xfId="102" xr:uid="{00000000-0005-0000-0000-000055000000}"/>
    <cellStyle name="Normal 4 12" xfId="104" xr:uid="{00000000-0005-0000-0000-000056000000}"/>
    <cellStyle name="Normal 4 13" xfId="121" xr:uid="{00000000-0005-0000-0000-00004C000000}"/>
    <cellStyle name="Normal 4 14" xfId="135" xr:uid="{00000000-0005-0000-0000-00004C000000}"/>
    <cellStyle name="Normal 4 15" xfId="144" xr:uid="{F75BD913-D3D1-46E4-BE2D-2D9BC1B4C0BF}"/>
    <cellStyle name="Normal 4 2" xfId="47" xr:uid="{00000000-0005-0000-0000-000057000000}"/>
    <cellStyle name="Normal 4 3" xfId="90" xr:uid="{00000000-0005-0000-0000-000058000000}"/>
    <cellStyle name="Normal 4 4" xfId="91" xr:uid="{00000000-0005-0000-0000-000059000000}"/>
    <cellStyle name="Normal 4 5" xfId="92" xr:uid="{00000000-0005-0000-0000-00005A000000}"/>
    <cellStyle name="Normal 4 6" xfId="93" xr:uid="{00000000-0005-0000-0000-00005B000000}"/>
    <cellStyle name="Normal 4 7" xfId="94" xr:uid="{00000000-0005-0000-0000-00005C000000}"/>
    <cellStyle name="Normal 4 8" xfId="95" xr:uid="{00000000-0005-0000-0000-00005D000000}"/>
    <cellStyle name="Normal 4 9" xfId="96" xr:uid="{00000000-0005-0000-0000-00005E000000}"/>
    <cellStyle name="Normal 5" xfId="98" xr:uid="{00000000-0005-0000-0000-00005F000000}"/>
    <cellStyle name="Normal 6" xfId="101" xr:uid="{00000000-0005-0000-0000-000060000000}"/>
    <cellStyle name="Normal 7" xfId="103" xr:uid="{00000000-0005-0000-0000-000061000000}"/>
    <cellStyle name="Normal 8" xfId="109" xr:uid="{00000000-0005-0000-0000-00009B000000}"/>
    <cellStyle name="Normal 9" xfId="134" xr:uid="{00000000-0005-0000-0000-0000B4000000}"/>
    <cellStyle name="Note 2" xfId="5" xr:uid="{00000000-0005-0000-0000-000062000000}"/>
    <cellStyle name="Note 2 2" xfId="122" xr:uid="{00000000-0005-0000-0000-00004E000000}"/>
    <cellStyle name="Note 2 3" xfId="119" xr:uid="{00000000-0005-0000-0000-00004E000000}"/>
    <cellStyle name="Note 2 4" xfId="146" xr:uid="{F3BBE375-48B0-46E2-B37B-D8EDA28ABD1E}"/>
    <cellStyle name="Note 3" xfId="89" xr:uid="{00000000-0005-0000-0000-000063000000}"/>
    <cellStyle name="Note 3 2" xfId="132" xr:uid="{00000000-0005-0000-0000-00004F000000}"/>
    <cellStyle name="Note 3 3" xfId="123" xr:uid="{00000000-0005-0000-0000-00004F000000}"/>
    <cellStyle name="Note 3 4" xfId="150" xr:uid="{7087E1D2-141A-4A70-92F2-D7EEDD8E48CF}"/>
    <cellStyle name="Note 4" xfId="42" xr:uid="{00000000-0005-0000-0000-000064000000}"/>
    <cellStyle name="Note 4 2" xfId="99" xr:uid="{00000000-0005-0000-0000-000065000000}"/>
    <cellStyle name="Note 4 3" xfId="117" xr:uid="{00000000-0005-0000-0000-000050000000}"/>
    <cellStyle name="Note 4 4" xfId="118" xr:uid="{00000000-0005-0000-0000-000050000000}"/>
    <cellStyle name="Note 4 5" xfId="143" xr:uid="{B18A3382-66EA-42DC-971C-6C9073503F5C}"/>
    <cellStyle name="Output 2" xfId="84" xr:uid="{00000000-0005-0000-0000-000066000000}"/>
    <cellStyle name="Output 2 2" xfId="111" xr:uid="{00000000-0005-0000-0000-000051000000}"/>
    <cellStyle name="Output 2 3" xfId="129" xr:uid="{00000000-0005-0000-0000-000051000000}"/>
    <cellStyle name="Output 2 4" xfId="141" xr:uid="{52E2F034-A3FF-4243-9D71-43D8573D6068}"/>
    <cellStyle name="Output 3" xfId="43" xr:uid="{00000000-0005-0000-0000-000067000000}"/>
    <cellStyle name="Output 3 2" xfId="126" xr:uid="{00000000-0005-0000-0000-000052000000}"/>
    <cellStyle name="Output 3 3" xfId="124" xr:uid="{00000000-0005-0000-0000-000052000000}"/>
    <cellStyle name="Output 3 4" xfId="145" xr:uid="{CA17CEE1-505D-4152-A143-56106816DB79}"/>
    <cellStyle name="Percent 2" xfId="130" xr:uid="{00000000-0005-0000-0000-00009D000000}"/>
    <cellStyle name="Percent 3" xfId="136" xr:uid="{00000000-0005-0000-0000-0000B6000000}"/>
    <cellStyle name="Percent 4" xfId="148" xr:uid="{BDB198E8-E974-44EA-B59C-BE41DCAC547F}"/>
    <cellStyle name="Title 2" xfId="85" xr:uid="{00000000-0005-0000-0000-000068000000}"/>
    <cellStyle name="Title 3" xfId="44" xr:uid="{00000000-0005-0000-0000-000069000000}"/>
    <cellStyle name="Total 2" xfId="86" xr:uid="{00000000-0005-0000-0000-00006A000000}"/>
    <cellStyle name="Total 2 2" xfId="110" xr:uid="{00000000-0005-0000-0000-000056000000}"/>
    <cellStyle name="Total 2 3" xfId="133" xr:uid="{00000000-0005-0000-0000-000056000000}"/>
    <cellStyle name="Total 2 4" xfId="142" xr:uid="{3997EA18-D49A-457C-9684-FBB266E5464B}"/>
    <cellStyle name="Total 3" xfId="45" xr:uid="{00000000-0005-0000-0000-00006B000000}"/>
    <cellStyle name="Total 3 2" xfId="125" xr:uid="{00000000-0005-0000-0000-000057000000}"/>
    <cellStyle name="Total 3 3" xfId="120" xr:uid="{00000000-0005-0000-0000-000057000000}"/>
    <cellStyle name="Total 3 4" xfId="140" xr:uid="{D8096F93-BDAE-4694-BCC9-55AC56EB4F22}"/>
    <cellStyle name="Warning Text 2" xfId="87" xr:uid="{00000000-0005-0000-0000-00006C000000}"/>
    <cellStyle name="Warning Text 3" xfId="46" xr:uid="{00000000-0005-0000-0000-00006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a:extLst>
            <a:ext uri="{FF2B5EF4-FFF2-40B4-BE49-F238E27FC236}">
              <a16:creationId xmlns:a16="http://schemas.microsoft.com/office/drawing/2014/main" id="{AFF95E3F-EA1C-4B98-B118-475B2F1D05B3}"/>
            </a:ext>
          </a:extLst>
        </xdr:cNvPr>
        <xdr:cNvSpPr txBox="1"/>
      </xdr:nvSpPr>
      <xdr:spPr>
        <a:xfrm>
          <a:off x="880110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
  <sheetViews>
    <sheetView workbookViewId="0">
      <selection activeCell="H6" sqref="H6"/>
    </sheetView>
  </sheetViews>
  <sheetFormatPr defaultRowHeight="12.75" x14ac:dyDescent="0.2"/>
  <cols>
    <col min="1" max="1" width="28.85546875" bestFit="1" customWidth="1"/>
    <col min="2" max="3" width="9.42578125" customWidth="1"/>
    <col min="4" max="9" width="8.85546875" customWidth="1"/>
    <col min="10" max="10" width="12.42578125" bestFit="1" customWidth="1"/>
  </cols>
  <sheetData>
    <row r="1" spans="1:10" ht="15.75" x14ac:dyDescent="0.25">
      <c r="A1" s="4" t="s">
        <v>0</v>
      </c>
      <c r="B1" s="3"/>
      <c r="C1" s="3"/>
      <c r="D1" s="3"/>
      <c r="E1" s="1"/>
      <c r="F1" s="1"/>
      <c r="G1" s="1"/>
      <c r="H1" s="1"/>
      <c r="I1" s="1"/>
      <c r="J1" s="1"/>
    </row>
    <row r="2" spans="1:10" ht="15.75" x14ac:dyDescent="0.25">
      <c r="A2" s="1"/>
    </row>
    <row r="3" spans="1:10" s="2" customFormat="1" x14ac:dyDescent="0.2">
      <c r="A3" s="72"/>
      <c r="B3" s="72"/>
      <c r="C3" s="72"/>
      <c r="D3" s="14" t="s">
        <v>1</v>
      </c>
      <c r="E3" s="13" t="s">
        <v>2</v>
      </c>
      <c r="F3" s="13" t="s">
        <v>3</v>
      </c>
      <c r="G3" s="13" t="s">
        <v>4</v>
      </c>
      <c r="H3" s="13" t="s">
        <v>5</v>
      </c>
      <c r="I3" s="13" t="s">
        <v>6</v>
      </c>
      <c r="J3" s="14" t="s">
        <v>16</v>
      </c>
    </row>
    <row r="4" spans="1:10" x14ac:dyDescent="0.2">
      <c r="A4" s="71" t="s">
        <v>19</v>
      </c>
      <c r="B4" s="71"/>
      <c r="C4" s="71"/>
      <c r="D4" s="23">
        <f>'Pricing Score Calculation'!E5</f>
        <v>16.106778644271145</v>
      </c>
      <c r="E4" s="40">
        <v>15</v>
      </c>
      <c r="F4" s="40">
        <v>4.8</v>
      </c>
      <c r="G4" s="40">
        <v>3</v>
      </c>
      <c r="H4" s="40">
        <v>4</v>
      </c>
      <c r="I4" s="40">
        <v>1.1000000000000001</v>
      </c>
      <c r="J4" s="24">
        <f>SUM(D4:I4)</f>
        <v>44.006778644271144</v>
      </c>
    </row>
    <row r="5" spans="1:10" x14ac:dyDescent="0.2">
      <c r="A5" s="71" t="s">
        <v>20</v>
      </c>
      <c r="B5" s="71"/>
      <c r="C5" s="71"/>
      <c r="D5" s="23">
        <f>'Pricing Score Calculation'!E6</f>
        <v>20.264150943396224</v>
      </c>
      <c r="E5" s="40">
        <v>20</v>
      </c>
      <c r="F5" s="40">
        <v>16</v>
      </c>
      <c r="G5" s="40">
        <v>9</v>
      </c>
      <c r="H5" s="40">
        <v>8.1999999999999993</v>
      </c>
      <c r="I5" s="40">
        <v>3.9</v>
      </c>
      <c r="J5" s="24">
        <f>SUM(D5:I5)</f>
        <v>77.36415094339624</v>
      </c>
    </row>
    <row r="6" spans="1:10" x14ac:dyDescent="0.2">
      <c r="A6" s="71" t="s">
        <v>21</v>
      </c>
      <c r="B6" s="71"/>
      <c r="C6" s="71"/>
      <c r="D6" s="23">
        <f>'Pricing Score Calculation'!E7</f>
        <v>27.993521350403299</v>
      </c>
      <c r="E6" s="40">
        <v>24</v>
      </c>
      <c r="F6" s="40">
        <v>18.8</v>
      </c>
      <c r="G6" s="40">
        <v>8.4</v>
      </c>
      <c r="H6" s="40">
        <v>9.1999999999999993</v>
      </c>
      <c r="I6" s="40">
        <v>4.5</v>
      </c>
      <c r="J6" s="24">
        <f>SUM(D6:I6)</f>
        <v>92.893521350403304</v>
      </c>
    </row>
    <row r="7" spans="1:10" x14ac:dyDescent="0.2">
      <c r="A7" s="71" t="s">
        <v>22</v>
      </c>
      <c r="B7" s="71"/>
      <c r="C7" s="71"/>
      <c r="D7" s="23">
        <f>'Pricing Score Calculation'!E8</f>
        <v>30</v>
      </c>
      <c r="E7" s="40">
        <v>15</v>
      </c>
      <c r="F7" s="40">
        <v>0</v>
      </c>
      <c r="G7" s="40">
        <v>0</v>
      </c>
      <c r="H7" s="40">
        <v>0</v>
      </c>
      <c r="I7" s="40">
        <v>0</v>
      </c>
      <c r="J7" s="24">
        <f>SUM(D7:I7)</f>
        <v>45</v>
      </c>
    </row>
  </sheetData>
  <mergeCells count="5">
    <mergeCell ref="A6:C6"/>
    <mergeCell ref="A7:C7"/>
    <mergeCell ref="A3:C3"/>
    <mergeCell ref="A4:C4"/>
    <mergeCell ref="A5:C5"/>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7"/>
  <sheetViews>
    <sheetView workbookViewId="0">
      <selection activeCell="J6" sqref="J6"/>
    </sheetView>
  </sheetViews>
  <sheetFormatPr defaultRowHeight="12.75" x14ac:dyDescent="0.2"/>
  <cols>
    <col min="1" max="1" width="28.85546875" bestFit="1" customWidth="1"/>
    <col min="10" max="10" width="14.42578125" bestFit="1" customWidth="1"/>
  </cols>
  <sheetData>
    <row r="1" spans="1:13" ht="15.75" x14ac:dyDescent="0.25">
      <c r="A1" s="4" t="s">
        <v>0</v>
      </c>
      <c r="B1" s="3"/>
      <c r="C1" s="3"/>
      <c r="D1" s="3"/>
      <c r="E1" s="1"/>
      <c r="F1" s="1"/>
      <c r="G1" s="1"/>
      <c r="H1" s="1"/>
      <c r="I1" s="1"/>
    </row>
    <row r="2" spans="1:13" ht="15.75" x14ac:dyDescent="0.25">
      <c r="A2" s="1"/>
    </row>
    <row r="3" spans="1:13" x14ac:dyDescent="0.2">
      <c r="A3" s="72"/>
      <c r="B3" s="72"/>
      <c r="C3" s="72"/>
      <c r="D3" s="14" t="s">
        <v>1</v>
      </c>
      <c r="E3" s="13" t="s">
        <v>2</v>
      </c>
      <c r="F3" s="13" t="s">
        <v>3</v>
      </c>
      <c r="G3" s="13" t="s">
        <v>4</v>
      </c>
      <c r="H3" s="13" t="s">
        <v>5</v>
      </c>
      <c r="I3" s="13" t="s">
        <v>6</v>
      </c>
      <c r="J3" s="14" t="s">
        <v>16</v>
      </c>
      <c r="K3" s="2"/>
      <c r="L3" s="2"/>
      <c r="M3" s="2"/>
    </row>
    <row r="4" spans="1:13" x14ac:dyDescent="0.2">
      <c r="A4" s="71" t="s">
        <v>19</v>
      </c>
      <c r="B4" s="71"/>
      <c r="C4" s="71"/>
      <c r="D4" s="23">
        <f>'Pricing Score Calculation'!E5</f>
        <v>16.106778644271145</v>
      </c>
      <c r="E4" s="41">
        <v>14</v>
      </c>
      <c r="F4" s="41">
        <v>11.2</v>
      </c>
      <c r="G4" s="41">
        <v>6</v>
      </c>
      <c r="H4" s="41">
        <v>6.6</v>
      </c>
      <c r="I4" s="41">
        <v>3.6</v>
      </c>
      <c r="J4" s="24">
        <f>SUM(D4:I4)</f>
        <v>57.506778644271151</v>
      </c>
    </row>
    <row r="5" spans="1:13" x14ac:dyDescent="0.2">
      <c r="A5" s="71" t="s">
        <v>20</v>
      </c>
      <c r="B5" s="71"/>
      <c r="C5" s="71"/>
      <c r="D5" s="23">
        <f>'Pricing Score Calculation'!E6</f>
        <v>20.264150943396224</v>
      </c>
      <c r="E5" s="41">
        <v>18.5</v>
      </c>
      <c r="F5" s="41">
        <v>16.399999999999999</v>
      </c>
      <c r="G5" s="41">
        <v>8.4</v>
      </c>
      <c r="H5" s="41">
        <v>7.6</v>
      </c>
      <c r="I5" s="41">
        <v>3.7</v>
      </c>
      <c r="J5" s="24">
        <f>SUM(D5:I5)</f>
        <v>74.864150943396226</v>
      </c>
    </row>
    <row r="6" spans="1:13" x14ac:dyDescent="0.2">
      <c r="A6" s="71" t="s">
        <v>21</v>
      </c>
      <c r="B6" s="71"/>
      <c r="C6" s="71"/>
      <c r="D6" s="23">
        <f>'Pricing Score Calculation'!E7</f>
        <v>27.993521350403299</v>
      </c>
      <c r="E6" s="41">
        <v>17</v>
      </c>
      <c r="F6" s="41">
        <v>12.8</v>
      </c>
      <c r="G6" s="41">
        <v>6</v>
      </c>
      <c r="H6" s="41">
        <v>8</v>
      </c>
      <c r="I6" s="41">
        <v>3.8</v>
      </c>
      <c r="J6" s="24">
        <f>SUM(D6:I6)</f>
        <v>75.593521350403293</v>
      </c>
    </row>
    <row r="7" spans="1:13" x14ac:dyDescent="0.2">
      <c r="A7" s="71" t="s">
        <v>22</v>
      </c>
      <c r="B7" s="71"/>
      <c r="C7" s="71"/>
      <c r="D7" s="23">
        <f>'Pricing Score Calculation'!E8</f>
        <v>30</v>
      </c>
      <c r="E7" s="41">
        <v>11</v>
      </c>
      <c r="F7" s="41">
        <v>12.4</v>
      </c>
      <c r="G7" s="41">
        <v>5</v>
      </c>
      <c r="H7" s="41">
        <v>4</v>
      </c>
      <c r="I7" s="41">
        <v>3</v>
      </c>
      <c r="J7" s="24">
        <f>SUM(D7:I7)</f>
        <v>65.400000000000006</v>
      </c>
    </row>
  </sheetData>
  <mergeCells count="5">
    <mergeCell ref="A6:C6"/>
    <mergeCell ref="A7:C7"/>
    <mergeCell ref="A3:C3"/>
    <mergeCell ref="A4:C4"/>
    <mergeCell ref="A5: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7"/>
  <sheetViews>
    <sheetView workbookViewId="0">
      <selection activeCell="J6" sqref="J6"/>
    </sheetView>
  </sheetViews>
  <sheetFormatPr defaultRowHeight="12.75" x14ac:dyDescent="0.2"/>
  <cols>
    <col min="1" max="1" width="28.85546875" bestFit="1" customWidth="1"/>
    <col min="10" max="10" width="14.42578125" bestFit="1" customWidth="1"/>
  </cols>
  <sheetData>
    <row r="1" spans="1:13" ht="15.75" x14ac:dyDescent="0.25">
      <c r="A1" s="4" t="s">
        <v>0</v>
      </c>
      <c r="B1" s="3"/>
      <c r="C1" s="3"/>
      <c r="D1" s="3"/>
      <c r="E1" s="1"/>
      <c r="F1" s="1"/>
      <c r="G1" s="1"/>
      <c r="H1" s="1"/>
      <c r="I1" s="1"/>
    </row>
    <row r="2" spans="1:13" ht="15.75" x14ac:dyDescent="0.25">
      <c r="A2" s="1"/>
    </row>
    <row r="3" spans="1:13" x14ac:dyDescent="0.2">
      <c r="A3" s="72"/>
      <c r="B3" s="72"/>
      <c r="C3" s="72"/>
      <c r="D3" s="14" t="s">
        <v>1</v>
      </c>
      <c r="E3" s="13" t="s">
        <v>2</v>
      </c>
      <c r="F3" s="13" t="s">
        <v>3</v>
      </c>
      <c r="G3" s="13" t="s">
        <v>4</v>
      </c>
      <c r="H3" s="13" t="s">
        <v>5</v>
      </c>
      <c r="I3" s="13" t="s">
        <v>6</v>
      </c>
      <c r="J3" s="14" t="s">
        <v>16</v>
      </c>
      <c r="K3" s="2"/>
      <c r="L3" s="2"/>
      <c r="M3" s="2"/>
    </row>
    <row r="4" spans="1:13" x14ac:dyDescent="0.2">
      <c r="A4" s="71" t="s">
        <v>19</v>
      </c>
      <c r="B4" s="71"/>
      <c r="C4" s="71"/>
      <c r="D4" s="23">
        <f>'Pricing Score Calculation'!E5</f>
        <v>16.106778644271145</v>
      </c>
      <c r="E4" s="42">
        <v>15</v>
      </c>
      <c r="F4" s="42">
        <v>12</v>
      </c>
      <c r="G4" s="42">
        <v>6</v>
      </c>
      <c r="H4" s="42">
        <v>6.2</v>
      </c>
      <c r="I4" s="42">
        <v>4</v>
      </c>
      <c r="J4" s="24">
        <f>SUM(D4:I4)</f>
        <v>59.306778644271148</v>
      </c>
    </row>
    <row r="5" spans="1:13" x14ac:dyDescent="0.2">
      <c r="A5" s="71" t="s">
        <v>20</v>
      </c>
      <c r="B5" s="71"/>
      <c r="C5" s="71"/>
      <c r="D5" s="23">
        <f>'Pricing Score Calculation'!E6</f>
        <v>20.264150943396224</v>
      </c>
      <c r="E5" s="42">
        <v>22.5</v>
      </c>
      <c r="F5" s="42">
        <v>18</v>
      </c>
      <c r="G5" s="42">
        <v>9</v>
      </c>
      <c r="H5" s="42">
        <v>9.1999999999999993</v>
      </c>
      <c r="I5" s="42">
        <v>4.7</v>
      </c>
      <c r="J5" s="24">
        <f>SUM(D5:I5)</f>
        <v>83.664150943396237</v>
      </c>
    </row>
    <row r="6" spans="1:13" x14ac:dyDescent="0.2">
      <c r="A6" s="71" t="s">
        <v>21</v>
      </c>
      <c r="B6" s="71"/>
      <c r="C6" s="71"/>
      <c r="D6" s="23">
        <f>'Pricing Score Calculation'!E7</f>
        <v>27.993521350403299</v>
      </c>
      <c r="E6" s="42">
        <v>24</v>
      </c>
      <c r="F6" s="42">
        <v>18.399999999999999</v>
      </c>
      <c r="G6" s="42">
        <v>9.4</v>
      </c>
      <c r="H6" s="42">
        <v>9.4</v>
      </c>
      <c r="I6" s="42">
        <v>4.9000000000000004</v>
      </c>
      <c r="J6" s="24">
        <f>SUM(D6:I6)</f>
        <v>94.093521350403307</v>
      </c>
    </row>
    <row r="7" spans="1:13" x14ac:dyDescent="0.2">
      <c r="A7" s="71" t="s">
        <v>22</v>
      </c>
      <c r="B7" s="71"/>
      <c r="C7" s="71"/>
      <c r="D7" s="23">
        <f>'Pricing Score Calculation'!E8</f>
        <v>30</v>
      </c>
      <c r="E7" s="42">
        <v>10</v>
      </c>
      <c r="F7" s="42">
        <v>0</v>
      </c>
      <c r="G7" s="42">
        <v>0</v>
      </c>
      <c r="H7" s="42">
        <v>0</v>
      </c>
      <c r="I7" s="42">
        <v>0</v>
      </c>
      <c r="J7" s="24">
        <f>SUM(D7:I7)</f>
        <v>40</v>
      </c>
    </row>
  </sheetData>
  <mergeCells count="5">
    <mergeCell ref="A6:C6"/>
    <mergeCell ref="A7:C7"/>
    <mergeCell ref="A3:C3"/>
    <mergeCell ref="A4:C4"/>
    <mergeCell ref="A5:C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7"/>
  <sheetViews>
    <sheetView workbookViewId="0">
      <selection activeCell="J6" sqref="J6"/>
    </sheetView>
  </sheetViews>
  <sheetFormatPr defaultRowHeight="12.75" x14ac:dyDescent="0.2"/>
  <cols>
    <col min="1" max="1" width="28.85546875" bestFit="1" customWidth="1"/>
    <col min="10" max="10" width="14.42578125" bestFit="1" customWidth="1"/>
  </cols>
  <sheetData>
    <row r="1" spans="1:13" ht="15.75" x14ac:dyDescent="0.25">
      <c r="A1" s="4" t="s">
        <v>0</v>
      </c>
      <c r="B1" s="3"/>
      <c r="C1" s="3"/>
      <c r="D1" s="3"/>
      <c r="E1" s="1"/>
      <c r="F1" s="1"/>
      <c r="G1" s="1"/>
      <c r="H1" s="1"/>
      <c r="I1" s="1"/>
    </row>
    <row r="2" spans="1:13" ht="15.75" x14ac:dyDescent="0.25">
      <c r="A2" s="1"/>
    </row>
    <row r="3" spans="1:13" x14ac:dyDescent="0.2">
      <c r="A3" s="72"/>
      <c r="B3" s="72"/>
      <c r="C3" s="72"/>
      <c r="D3" s="14" t="s">
        <v>1</v>
      </c>
      <c r="E3" s="13" t="s">
        <v>2</v>
      </c>
      <c r="F3" s="13" t="s">
        <v>3</v>
      </c>
      <c r="G3" s="13" t="s">
        <v>4</v>
      </c>
      <c r="H3" s="13" t="s">
        <v>5</v>
      </c>
      <c r="I3" s="13" t="s">
        <v>6</v>
      </c>
      <c r="J3" s="14" t="s">
        <v>16</v>
      </c>
      <c r="K3" s="2"/>
      <c r="L3" s="2"/>
      <c r="M3" s="2"/>
    </row>
    <row r="4" spans="1:13" x14ac:dyDescent="0.2">
      <c r="A4" s="71" t="s">
        <v>19</v>
      </c>
      <c r="B4" s="71"/>
      <c r="C4" s="71"/>
      <c r="D4" s="23">
        <f>'Pricing Score Calculation'!E5</f>
        <v>16.106778644271145</v>
      </c>
      <c r="E4" s="43">
        <v>7.5</v>
      </c>
      <c r="F4" s="43">
        <v>7.6</v>
      </c>
      <c r="G4" s="43">
        <v>3.4</v>
      </c>
      <c r="H4" s="43">
        <v>3.4</v>
      </c>
      <c r="I4" s="43">
        <v>2</v>
      </c>
      <c r="J4" s="24">
        <f>SUM(D4:I4)</f>
        <v>40.006778644271144</v>
      </c>
    </row>
    <row r="5" spans="1:13" x14ac:dyDescent="0.2">
      <c r="A5" s="71" t="s">
        <v>20</v>
      </c>
      <c r="B5" s="71"/>
      <c r="C5" s="71"/>
      <c r="D5" s="23">
        <f>'Pricing Score Calculation'!E6</f>
        <v>20.264150943396224</v>
      </c>
      <c r="E5" s="43">
        <v>25</v>
      </c>
      <c r="F5" s="43">
        <v>20</v>
      </c>
      <c r="G5" s="43">
        <v>10</v>
      </c>
      <c r="H5" s="43">
        <v>10</v>
      </c>
      <c r="I5" s="43">
        <v>5</v>
      </c>
      <c r="J5" s="24">
        <f>SUM(D5:I5)</f>
        <v>90.264150943396231</v>
      </c>
    </row>
    <row r="6" spans="1:13" x14ac:dyDescent="0.2">
      <c r="A6" s="71" t="s">
        <v>21</v>
      </c>
      <c r="B6" s="71"/>
      <c r="C6" s="71"/>
      <c r="D6" s="23">
        <f>'Pricing Score Calculation'!E7</f>
        <v>27.993521350403299</v>
      </c>
      <c r="E6" s="43">
        <v>25</v>
      </c>
      <c r="F6" s="43">
        <v>20</v>
      </c>
      <c r="G6" s="43">
        <v>10</v>
      </c>
      <c r="H6" s="43">
        <v>10</v>
      </c>
      <c r="I6" s="43">
        <v>5</v>
      </c>
      <c r="J6" s="24">
        <f>SUM(D6:I6)</f>
        <v>97.993521350403299</v>
      </c>
    </row>
    <row r="7" spans="1:13" x14ac:dyDescent="0.2">
      <c r="A7" s="71" t="s">
        <v>22</v>
      </c>
      <c r="B7" s="71"/>
      <c r="C7" s="71"/>
      <c r="D7" s="23">
        <f>'Pricing Score Calculation'!E8</f>
        <v>30</v>
      </c>
      <c r="E7" s="43">
        <v>9.5</v>
      </c>
      <c r="F7" s="43">
        <v>7.6</v>
      </c>
      <c r="G7" s="43">
        <v>3.6</v>
      </c>
      <c r="H7" s="43">
        <v>4</v>
      </c>
      <c r="I7" s="43">
        <v>2</v>
      </c>
      <c r="J7" s="24">
        <f>SUM(D7:I7)</f>
        <v>56.7</v>
      </c>
    </row>
  </sheetData>
  <mergeCells count="5">
    <mergeCell ref="A6:C6"/>
    <mergeCell ref="A7:C7"/>
    <mergeCell ref="A3:C3"/>
    <mergeCell ref="A4:C4"/>
    <mergeCell ref="A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7"/>
  <sheetViews>
    <sheetView workbookViewId="0">
      <selection activeCell="J5" sqref="J5"/>
    </sheetView>
  </sheetViews>
  <sheetFormatPr defaultRowHeight="12.75" x14ac:dyDescent="0.2"/>
  <cols>
    <col min="1" max="1" width="28.85546875" bestFit="1" customWidth="1"/>
    <col min="10" max="10" width="14.42578125" bestFit="1" customWidth="1"/>
  </cols>
  <sheetData>
    <row r="1" spans="1:13" ht="15.75" x14ac:dyDescent="0.25">
      <c r="A1" s="4" t="s">
        <v>0</v>
      </c>
      <c r="B1" s="3"/>
      <c r="C1" s="3"/>
      <c r="D1" s="3"/>
      <c r="E1" s="1"/>
      <c r="F1" s="1"/>
      <c r="G1" s="1"/>
      <c r="H1" s="1"/>
      <c r="I1" s="1"/>
    </row>
    <row r="2" spans="1:13" ht="15.75" x14ac:dyDescent="0.25">
      <c r="A2" s="1"/>
    </row>
    <row r="3" spans="1:13" x14ac:dyDescent="0.2">
      <c r="A3" s="72"/>
      <c r="B3" s="72"/>
      <c r="C3" s="72"/>
      <c r="D3" s="14" t="s">
        <v>1</v>
      </c>
      <c r="E3" s="13" t="s">
        <v>2</v>
      </c>
      <c r="F3" s="13" t="s">
        <v>3</v>
      </c>
      <c r="G3" s="13" t="s">
        <v>4</v>
      </c>
      <c r="H3" s="13" t="s">
        <v>5</v>
      </c>
      <c r="I3" s="13" t="s">
        <v>6</v>
      </c>
      <c r="J3" s="14" t="s">
        <v>16</v>
      </c>
      <c r="K3" s="2"/>
      <c r="L3" s="2"/>
      <c r="M3" s="2"/>
    </row>
    <row r="4" spans="1:13" x14ac:dyDescent="0.2">
      <c r="A4" s="71" t="s">
        <v>19</v>
      </c>
      <c r="B4" s="71"/>
      <c r="C4" s="71"/>
      <c r="D4" s="23">
        <f>'Pricing Score Calculation'!E5</f>
        <v>16.106778644271145</v>
      </c>
      <c r="E4" s="44">
        <v>10</v>
      </c>
      <c r="F4" s="44">
        <v>8</v>
      </c>
      <c r="G4" s="44">
        <v>4</v>
      </c>
      <c r="H4" s="44">
        <v>4</v>
      </c>
      <c r="I4" s="44">
        <v>3</v>
      </c>
      <c r="J4" s="24">
        <f>SUM(D4:I4)</f>
        <v>45.106778644271145</v>
      </c>
    </row>
    <row r="5" spans="1:13" x14ac:dyDescent="0.2">
      <c r="A5" s="71" t="s">
        <v>20</v>
      </c>
      <c r="B5" s="71"/>
      <c r="C5" s="71"/>
      <c r="D5" s="23">
        <f>'Pricing Score Calculation'!E6</f>
        <v>20.264150943396224</v>
      </c>
      <c r="E5" s="44">
        <v>10</v>
      </c>
      <c r="F5" s="44">
        <v>8</v>
      </c>
      <c r="G5" s="44">
        <v>4</v>
      </c>
      <c r="H5" s="44">
        <v>4</v>
      </c>
      <c r="I5" s="44">
        <v>3</v>
      </c>
      <c r="J5" s="24">
        <f>SUM(D5:I5)</f>
        <v>49.264150943396224</v>
      </c>
    </row>
    <row r="6" spans="1:13" x14ac:dyDescent="0.2">
      <c r="A6" s="71" t="s">
        <v>21</v>
      </c>
      <c r="B6" s="71"/>
      <c r="C6" s="71"/>
      <c r="D6" s="23">
        <f>'Pricing Score Calculation'!E7</f>
        <v>27.993521350403299</v>
      </c>
      <c r="E6" s="44">
        <v>25</v>
      </c>
      <c r="F6" s="44">
        <v>20</v>
      </c>
      <c r="G6" s="44">
        <v>10</v>
      </c>
      <c r="H6" s="44">
        <v>10</v>
      </c>
      <c r="I6" s="44">
        <v>5</v>
      </c>
      <c r="J6" s="24">
        <f>SUM(D6:I6)</f>
        <v>97.993521350403299</v>
      </c>
    </row>
    <row r="7" spans="1:13" x14ac:dyDescent="0.2">
      <c r="A7" s="71" t="s">
        <v>22</v>
      </c>
      <c r="B7" s="71"/>
      <c r="C7" s="71"/>
      <c r="D7" s="23">
        <f>'Pricing Score Calculation'!E8</f>
        <v>30</v>
      </c>
      <c r="E7" s="44">
        <v>10</v>
      </c>
      <c r="F7" s="44">
        <v>8</v>
      </c>
      <c r="G7" s="44">
        <v>4</v>
      </c>
      <c r="H7" s="44">
        <v>4</v>
      </c>
      <c r="I7" s="44">
        <v>3</v>
      </c>
      <c r="J7" s="24">
        <f>SUM(D7:I7)</f>
        <v>59</v>
      </c>
    </row>
  </sheetData>
  <mergeCells count="5">
    <mergeCell ref="A7:C7"/>
    <mergeCell ref="A3:C3"/>
    <mergeCell ref="A4:C4"/>
    <mergeCell ref="A5:C5"/>
    <mergeCell ref="A6:C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P8"/>
  <sheetViews>
    <sheetView workbookViewId="0">
      <selection activeCell="E6" sqref="E6"/>
    </sheetView>
  </sheetViews>
  <sheetFormatPr defaultColWidth="9.140625" defaultRowHeight="12.75" x14ac:dyDescent="0.2"/>
  <cols>
    <col min="1" max="1" width="36.140625" customWidth="1"/>
    <col min="2" max="2" width="23.5703125" customWidth="1"/>
    <col min="3" max="5" width="13.28515625" customWidth="1"/>
    <col min="6" max="6" width="16.85546875" customWidth="1"/>
  </cols>
  <sheetData>
    <row r="1" spans="1:16" ht="24" customHeight="1" thickBot="1" x14ac:dyDescent="0.25">
      <c r="A1" s="77" t="s">
        <v>15</v>
      </c>
      <c r="B1" s="77"/>
      <c r="C1" s="21"/>
      <c r="D1" s="21"/>
      <c r="E1" s="21"/>
    </row>
    <row r="2" spans="1:16" x14ac:dyDescent="0.2">
      <c r="A2" s="79" t="s">
        <v>10</v>
      </c>
      <c r="B2" s="82" t="s">
        <v>11</v>
      </c>
      <c r="C2" s="85" t="s">
        <v>14</v>
      </c>
      <c r="D2" s="85" t="s">
        <v>12</v>
      </c>
      <c r="E2" s="85" t="s">
        <v>13</v>
      </c>
      <c r="G2" s="78" t="s">
        <v>17</v>
      </c>
      <c r="H2" s="78"/>
      <c r="I2" s="78"/>
      <c r="J2" s="78"/>
      <c r="K2" s="78"/>
      <c r="L2" s="78"/>
      <c r="M2" s="78"/>
      <c r="N2" s="78"/>
      <c r="O2" s="78"/>
      <c r="P2" s="78"/>
    </row>
    <row r="3" spans="1:16" x14ac:dyDescent="0.2">
      <c r="A3" s="80"/>
      <c r="B3" s="83"/>
      <c r="C3" s="86"/>
      <c r="D3" s="86"/>
      <c r="E3" s="86"/>
      <c r="G3" s="78"/>
      <c r="H3" s="78"/>
      <c r="I3" s="78"/>
      <c r="J3" s="78"/>
      <c r="K3" s="78"/>
      <c r="L3" s="78"/>
      <c r="M3" s="78"/>
      <c r="N3" s="78"/>
      <c r="O3" s="78"/>
      <c r="P3" s="78"/>
    </row>
    <row r="4" spans="1:16" ht="13.5" thickBot="1" x14ac:dyDescent="0.25">
      <c r="A4" s="81"/>
      <c r="B4" s="84"/>
      <c r="C4" s="87"/>
      <c r="D4" s="87"/>
      <c r="E4" s="87"/>
      <c r="G4" s="78"/>
      <c r="H4" s="78"/>
      <c r="I4" s="78"/>
      <c r="J4" s="78"/>
      <c r="K4" s="78"/>
      <c r="L4" s="78"/>
      <c r="M4" s="78"/>
      <c r="N4" s="78"/>
      <c r="O4" s="78"/>
      <c r="P4" s="78"/>
    </row>
    <row r="5" spans="1:16" x14ac:dyDescent="0.2">
      <c r="A5" s="15" t="str">
        <f>'Evaluator 1'!A4:C4</f>
        <v>Atlas Universal</v>
      </c>
      <c r="B5" s="22">
        <v>3334000</v>
      </c>
      <c r="C5" s="73">
        <v>30</v>
      </c>
      <c r="D5" s="75">
        <f>MIN(B5:B8)</f>
        <v>1790000</v>
      </c>
      <c r="E5" s="17">
        <f>$C$5*($D$5/B5)</f>
        <v>16.106778644271145</v>
      </c>
    </row>
    <row r="6" spans="1:16" x14ac:dyDescent="0.2">
      <c r="A6" s="15" t="str">
        <f>'Evaluator 1'!A5:C5</f>
        <v>Jamail &amp; Smith Construction LP</v>
      </c>
      <c r="B6" s="22">
        <v>2650000</v>
      </c>
      <c r="C6" s="74"/>
      <c r="D6" s="76"/>
      <c r="E6" s="17">
        <f>$C$5*($D$5/B6)</f>
        <v>20.264150943396224</v>
      </c>
    </row>
    <row r="7" spans="1:16" x14ac:dyDescent="0.2">
      <c r="A7" s="15" t="str">
        <f>'Evaluator 1'!A6:C6</f>
        <v>Noble Texas Builders</v>
      </c>
      <c r="B7" s="22">
        <v>1918301</v>
      </c>
      <c r="C7" s="74"/>
      <c r="D7" s="76"/>
      <c r="E7" s="17">
        <f>$C$5*($D$5/B7)</f>
        <v>27.993521350403299</v>
      </c>
    </row>
    <row r="8" spans="1:16" x14ac:dyDescent="0.2">
      <c r="A8" s="15" t="str">
        <f>'Evaluator 1'!A7:C7</f>
        <v>Prestige Building Group</v>
      </c>
      <c r="B8" s="22">
        <v>1790000</v>
      </c>
      <c r="C8" s="74"/>
      <c r="D8" s="76"/>
      <c r="E8" s="17">
        <f>$C$5*($D$5/B8)</f>
        <v>30</v>
      </c>
    </row>
  </sheetData>
  <mergeCells count="9">
    <mergeCell ref="C5:C8"/>
    <mergeCell ref="D5:D8"/>
    <mergeCell ref="A1:B1"/>
    <mergeCell ref="G2:P4"/>
    <mergeCell ref="A2:A4"/>
    <mergeCell ref="B2:B4"/>
    <mergeCell ref="C2:C4"/>
    <mergeCell ref="D2:D4"/>
    <mergeCell ref="E2:E4"/>
  </mergeCells>
  <pageMargins left="0.7" right="0.7" top="0.75" bottom="0.75" header="0.3" footer="0.3"/>
  <pageSetup orientation="portrait"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7"/>
  <sheetViews>
    <sheetView tabSelected="1" workbookViewId="0">
      <selection activeCell="A10" sqref="A10"/>
    </sheetView>
  </sheetViews>
  <sheetFormatPr defaultColWidth="9.140625" defaultRowHeight="15" x14ac:dyDescent="0.2"/>
  <cols>
    <col min="1" max="1" width="40.140625" style="7" bestFit="1" customWidth="1"/>
    <col min="2" max="3" width="7" style="7" bestFit="1" customWidth="1"/>
    <col min="4" max="4" width="8.28515625" style="7" bestFit="1" customWidth="1"/>
    <col min="5" max="6" width="7.7109375" style="7" customWidth="1"/>
    <col min="7" max="7" width="8.85546875" style="7" customWidth="1"/>
    <col min="8" max="8" width="4.140625" style="36" bestFit="1" customWidth="1"/>
    <col min="9" max="9" width="8.28515625" style="7" customWidth="1"/>
    <col min="10" max="16384" width="9.140625" style="7"/>
  </cols>
  <sheetData>
    <row r="1" spans="1:9" ht="15.75" x14ac:dyDescent="0.25">
      <c r="A1" s="5" t="s">
        <v>7</v>
      </c>
      <c r="B1" s="6"/>
      <c r="C1" s="5"/>
      <c r="D1" s="5"/>
      <c r="E1" s="5"/>
      <c r="F1" s="5"/>
      <c r="G1" s="5"/>
      <c r="H1" s="31"/>
    </row>
    <row r="2" spans="1:9" ht="6" customHeight="1" x14ac:dyDescent="0.25">
      <c r="A2" s="5"/>
      <c r="B2" s="6"/>
      <c r="C2" s="5"/>
      <c r="D2" s="5"/>
      <c r="E2" s="5"/>
      <c r="F2" s="5"/>
      <c r="G2" s="5"/>
      <c r="H2" s="31"/>
    </row>
    <row r="3" spans="1:9" ht="15.75" x14ac:dyDescent="0.25">
      <c r="A3" s="88" t="s">
        <v>18</v>
      </c>
      <c r="B3" s="88"/>
      <c r="C3" s="88"/>
      <c r="D3" s="88"/>
      <c r="E3" s="88"/>
      <c r="F3" s="88"/>
      <c r="G3" s="88"/>
      <c r="H3" s="88"/>
    </row>
    <row r="4" spans="1:9" x14ac:dyDescent="0.2">
      <c r="A4" s="6"/>
      <c r="B4" s="6"/>
      <c r="C4" s="6"/>
      <c r="D4" s="6"/>
      <c r="E4" s="6"/>
      <c r="F4" s="6"/>
      <c r="G4" s="6"/>
      <c r="H4" s="38"/>
    </row>
    <row r="5" spans="1:9" ht="15.75" x14ac:dyDescent="0.25">
      <c r="G5" s="16"/>
      <c r="H5" s="30"/>
      <c r="I5" s="16"/>
    </row>
    <row r="6" spans="1:9" s="10" customFormat="1" ht="135" customHeight="1" x14ac:dyDescent="0.2">
      <c r="A6" s="8"/>
      <c r="B6" s="9" t="s">
        <v>45</v>
      </c>
      <c r="C6" s="9" t="s">
        <v>46</v>
      </c>
      <c r="D6" s="9" t="s">
        <v>47</v>
      </c>
      <c r="E6" s="9" t="s">
        <v>48</v>
      </c>
      <c r="F6" s="9" t="s">
        <v>49</v>
      </c>
      <c r="G6" s="18" t="s">
        <v>9</v>
      </c>
      <c r="H6" s="37" t="s">
        <v>8</v>
      </c>
      <c r="I6" s="7"/>
    </row>
    <row r="7" spans="1:9" ht="16.5" customHeight="1" x14ac:dyDescent="0.2">
      <c r="A7" s="11" t="str">
        <f>'Evaluator 1'!A4:C4</f>
        <v>Atlas Universal</v>
      </c>
      <c r="B7" s="25">
        <f>'Evaluator 1'!J4</f>
        <v>44.006778644271144</v>
      </c>
      <c r="C7" s="25">
        <f>'Evaluator 2'!J4</f>
        <v>57.506778644271151</v>
      </c>
      <c r="D7" s="25">
        <f>'Evaluator 3'!J4</f>
        <v>59.306778644271148</v>
      </c>
      <c r="E7" s="25">
        <f>'Evaluator 4'!J4</f>
        <v>40.006778644271144</v>
      </c>
      <c r="F7" s="25">
        <f>'Evaluator 5'!J4</f>
        <v>45.106778644271145</v>
      </c>
      <c r="G7" s="19">
        <f>AVERAGE(B7:F7)</f>
        <v>49.186778644271151</v>
      </c>
      <c r="H7" s="29">
        <f>RANK(G7,$G$7:$G$10,0)</f>
        <v>4</v>
      </c>
      <c r="I7" s="33"/>
    </row>
    <row r="8" spans="1:9" ht="16.5" customHeight="1" x14ac:dyDescent="0.2">
      <c r="A8" s="11" t="str">
        <f>'Evaluator 1'!A5:C5</f>
        <v>Jamail &amp; Smith Construction LP</v>
      </c>
      <c r="B8" s="25">
        <f>'Evaluator 1'!J5</f>
        <v>77.36415094339624</v>
      </c>
      <c r="C8" s="25">
        <f>'Evaluator 2'!J5</f>
        <v>74.864150943396226</v>
      </c>
      <c r="D8" s="25">
        <f>'Evaluator 3'!J5</f>
        <v>83.664150943396237</v>
      </c>
      <c r="E8" s="25">
        <f>'Evaluator 4'!J5</f>
        <v>90.264150943396231</v>
      </c>
      <c r="F8" s="25">
        <f>'Evaluator 5'!J5</f>
        <v>49.264150943396224</v>
      </c>
      <c r="G8" s="20">
        <f>AVERAGE(B8:F8)</f>
        <v>75.084150943396224</v>
      </c>
      <c r="H8" s="29">
        <f t="shared" ref="H8:H10" si="0">RANK(G8,$G$7:$G$10,0)</f>
        <v>2</v>
      </c>
      <c r="I8" s="39"/>
    </row>
    <row r="9" spans="1:9" ht="16.5" customHeight="1" x14ac:dyDescent="0.2">
      <c r="A9" s="28" t="str">
        <f>'Evaluator 1'!A6:C6</f>
        <v>Noble Texas Builders</v>
      </c>
      <c r="B9" s="35">
        <f>'Evaluator 1'!J6</f>
        <v>92.893521350403304</v>
      </c>
      <c r="C9" s="35">
        <f>'Evaluator 2'!J6</f>
        <v>75.593521350403293</v>
      </c>
      <c r="D9" s="35">
        <f>'Evaluator 3'!J6</f>
        <v>94.093521350403307</v>
      </c>
      <c r="E9" s="35">
        <f>'Evaluator 4'!J6</f>
        <v>97.993521350403299</v>
      </c>
      <c r="F9" s="35">
        <f>'Evaluator 5'!J6</f>
        <v>97.993521350403299</v>
      </c>
      <c r="G9" s="27">
        <f>AVERAGE(B9:F9)</f>
        <v>91.713521350403283</v>
      </c>
      <c r="H9" s="34">
        <f t="shared" si="0"/>
        <v>1</v>
      </c>
      <c r="I9" s="39"/>
    </row>
    <row r="10" spans="1:9" x14ac:dyDescent="0.2">
      <c r="A10" s="11" t="str">
        <f>'Evaluator 1'!A7:C7</f>
        <v>Prestige Building Group</v>
      </c>
      <c r="B10" s="25">
        <f>'Evaluator 1'!J7</f>
        <v>45</v>
      </c>
      <c r="C10" s="25">
        <f>'Evaluator 2'!J7</f>
        <v>65.400000000000006</v>
      </c>
      <c r="D10" s="25">
        <f>'Evaluator 3'!J7</f>
        <v>40</v>
      </c>
      <c r="E10" s="25">
        <f>'Evaluator 4'!J7</f>
        <v>56.7</v>
      </c>
      <c r="F10" s="25">
        <f>'Evaluator 5'!J7</f>
        <v>59</v>
      </c>
      <c r="G10" s="20">
        <f>AVERAGE(B10:F10)</f>
        <v>53.220000000000006</v>
      </c>
      <c r="H10" s="29">
        <f t="shared" si="0"/>
        <v>3</v>
      </c>
      <c r="I10" s="39"/>
    </row>
    <row r="11" spans="1:9" x14ac:dyDescent="0.2">
      <c r="I11" s="32"/>
    </row>
    <row r="14" spans="1:9" x14ac:dyDescent="0.2">
      <c r="I14" s="26"/>
    </row>
    <row r="16" spans="1:9" x14ac:dyDescent="0.2">
      <c r="A16" s="12"/>
    </row>
    <row r="17" spans="1:1" x14ac:dyDescent="0.2">
      <c r="A17" s="12"/>
    </row>
  </sheetData>
  <mergeCells count="1">
    <mergeCell ref="A3:H3"/>
  </mergeCells>
  <phoneticPr fontId="60" type="noConversion"/>
  <pageMargins left="0.24" right="0.3" top="1" bottom="1" header="0.5" footer="0.5"/>
  <pageSetup scale="95"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44161-6491-41B7-B993-B444F4C1E5C7}">
  <dimension ref="A1:S49"/>
  <sheetViews>
    <sheetView zoomScaleNormal="100" workbookViewId="0">
      <selection activeCell="A2" sqref="A2:I2"/>
    </sheetView>
  </sheetViews>
  <sheetFormatPr defaultRowHeight="12.75" x14ac:dyDescent="0.2"/>
  <cols>
    <col min="1" max="1" width="28.85546875" style="46" customWidth="1"/>
    <col min="2" max="2" width="17.7109375" style="46" customWidth="1"/>
    <col min="3" max="19" width="9.5703125" style="46" customWidth="1"/>
    <col min="20" max="16384" width="9.140625" style="46"/>
  </cols>
  <sheetData>
    <row r="1" spans="1:19" ht="15.75" customHeight="1" x14ac:dyDescent="0.25">
      <c r="A1" s="90" t="s">
        <v>23</v>
      </c>
      <c r="B1" s="90"/>
      <c r="C1" s="90"/>
      <c r="D1" s="90"/>
      <c r="E1" s="90"/>
      <c r="F1" s="90"/>
      <c r="G1" s="90"/>
      <c r="H1" s="90"/>
      <c r="I1" s="90"/>
      <c r="J1" s="45"/>
    </row>
    <row r="2" spans="1:19" ht="15.75" x14ac:dyDescent="0.25">
      <c r="A2" s="91" t="s">
        <v>18</v>
      </c>
      <c r="B2" s="91"/>
      <c r="C2" s="91"/>
      <c r="D2" s="91"/>
      <c r="E2" s="91"/>
      <c r="F2" s="91"/>
      <c r="G2" s="91"/>
      <c r="H2" s="91"/>
      <c r="I2" s="91"/>
      <c r="J2" s="47"/>
    </row>
    <row r="3" spans="1:19" x14ac:dyDescent="0.2">
      <c r="A3" s="48" t="s">
        <v>24</v>
      </c>
      <c r="B3" s="92"/>
      <c r="C3" s="93"/>
      <c r="D3" s="94"/>
    </row>
    <row r="4" spans="1:19" ht="15" customHeight="1" x14ac:dyDescent="0.2">
      <c r="A4" s="48" t="s">
        <v>25</v>
      </c>
      <c r="B4" s="95" t="s">
        <v>26</v>
      </c>
      <c r="C4" s="95"/>
      <c r="D4" s="95"/>
      <c r="E4" s="49"/>
    </row>
    <row r="5" spans="1:19" ht="20.25" customHeight="1" x14ac:dyDescent="0.25">
      <c r="A5" s="96" t="s">
        <v>27</v>
      </c>
      <c r="B5" s="96"/>
      <c r="C5" s="50"/>
      <c r="D5" s="50"/>
      <c r="E5" s="50"/>
      <c r="F5" s="50"/>
      <c r="G5" s="50"/>
    </row>
    <row r="6" spans="1:19" ht="27" customHeight="1" x14ac:dyDescent="0.2">
      <c r="A6" s="51"/>
      <c r="B6" s="89" t="s">
        <v>28</v>
      </c>
      <c r="C6" s="89"/>
      <c r="D6" s="89"/>
      <c r="E6" s="89"/>
      <c r="F6" s="89"/>
      <c r="G6" s="89"/>
      <c r="H6" s="89"/>
      <c r="I6" s="89"/>
    </row>
    <row r="7" spans="1:19" ht="20.25" customHeight="1" x14ac:dyDescent="0.25">
      <c r="A7" s="97" t="s">
        <v>29</v>
      </c>
      <c r="B7" s="97"/>
      <c r="C7" s="52"/>
      <c r="D7" s="53"/>
      <c r="E7" s="53"/>
      <c r="F7" s="53"/>
      <c r="G7" s="53"/>
    </row>
    <row r="8" spans="1:19" ht="27" customHeight="1" x14ac:dyDescent="0.2">
      <c r="A8" s="51"/>
      <c r="B8" s="89" t="s">
        <v>30</v>
      </c>
      <c r="C8" s="89"/>
      <c r="D8" s="89"/>
      <c r="E8" s="89"/>
      <c r="F8" s="89"/>
      <c r="G8" s="89"/>
      <c r="H8" s="89"/>
      <c r="I8" s="89"/>
    </row>
    <row r="9" spans="1:19" ht="15" customHeight="1" x14ac:dyDescent="0.2"/>
    <row r="10" spans="1:19" ht="15" customHeight="1" x14ac:dyDescent="0.2"/>
    <row r="11" spans="1:19" ht="11.25" customHeight="1" thickBot="1" x14ac:dyDescent="0.25"/>
    <row r="12" spans="1:19" s="54" customFormat="1" ht="13.5" thickBot="1" x14ac:dyDescent="0.25">
      <c r="B12" s="98" t="s">
        <v>31</v>
      </c>
      <c r="C12" s="99"/>
      <c r="D12" s="100"/>
      <c r="E12" s="98" t="s">
        <v>32</v>
      </c>
      <c r="F12" s="99"/>
      <c r="G12" s="100"/>
      <c r="H12" s="98" t="s">
        <v>33</v>
      </c>
      <c r="I12" s="99"/>
      <c r="J12" s="100"/>
      <c r="K12" s="98" t="s">
        <v>34</v>
      </c>
      <c r="L12" s="99"/>
      <c r="M12" s="100"/>
      <c r="N12" s="98" t="s">
        <v>35</v>
      </c>
      <c r="O12" s="99"/>
      <c r="P12" s="100"/>
      <c r="Q12" s="98" t="s">
        <v>36</v>
      </c>
      <c r="R12" s="99"/>
      <c r="S12" s="100"/>
    </row>
    <row r="13" spans="1:19" s="54" customFormat="1" ht="112.5" customHeight="1" x14ac:dyDescent="0.2">
      <c r="B13" s="104" t="s">
        <v>37</v>
      </c>
      <c r="C13" s="105"/>
      <c r="D13" s="106"/>
      <c r="E13" s="107" t="s">
        <v>38</v>
      </c>
      <c r="F13" s="108"/>
      <c r="G13" s="109"/>
      <c r="H13" s="107" t="s">
        <v>39</v>
      </c>
      <c r="I13" s="108"/>
      <c r="J13" s="109"/>
      <c r="K13" s="107" t="s">
        <v>40</v>
      </c>
      <c r="L13" s="108"/>
      <c r="M13" s="109"/>
      <c r="N13" s="107" t="s">
        <v>41</v>
      </c>
      <c r="O13" s="108"/>
      <c r="P13" s="109"/>
      <c r="Q13" s="107" t="s">
        <v>42</v>
      </c>
      <c r="R13" s="108"/>
      <c r="S13" s="109"/>
    </row>
    <row r="14" spans="1:19" s="56" customFormat="1" ht="11.25" customHeight="1" x14ac:dyDescent="0.2">
      <c r="A14" s="55"/>
      <c r="B14" s="101" t="s">
        <v>43</v>
      </c>
      <c r="C14" s="102"/>
      <c r="D14" s="103"/>
      <c r="E14" s="101" t="s">
        <v>43</v>
      </c>
      <c r="F14" s="102"/>
      <c r="G14" s="103"/>
      <c r="H14" s="101" t="s">
        <v>43</v>
      </c>
      <c r="I14" s="102"/>
      <c r="J14" s="103"/>
      <c r="K14" s="101" t="s">
        <v>43</v>
      </c>
      <c r="L14" s="102"/>
      <c r="M14" s="103"/>
      <c r="N14" s="101" t="s">
        <v>43</v>
      </c>
      <c r="O14" s="102"/>
      <c r="P14" s="103"/>
      <c r="Q14" s="101" t="s">
        <v>43</v>
      </c>
      <c r="R14" s="102"/>
      <c r="S14" s="103"/>
    </row>
    <row r="15" spans="1:19" s="56" customFormat="1" x14ac:dyDescent="0.2">
      <c r="A15" s="57" t="s">
        <v>19</v>
      </c>
      <c r="B15" s="113"/>
      <c r="C15" s="114"/>
      <c r="D15" s="115"/>
      <c r="E15" s="116"/>
      <c r="F15" s="117"/>
      <c r="G15" s="118"/>
      <c r="H15" s="116"/>
      <c r="I15" s="117"/>
      <c r="J15" s="118"/>
      <c r="K15" s="116"/>
      <c r="L15" s="117"/>
      <c r="M15" s="118"/>
      <c r="N15" s="116"/>
      <c r="O15" s="117"/>
      <c r="P15" s="118"/>
      <c r="Q15" s="116"/>
      <c r="R15" s="117"/>
      <c r="S15" s="118"/>
    </row>
    <row r="16" spans="1:19" s="56" customFormat="1" x14ac:dyDescent="0.2">
      <c r="A16" s="58" t="s">
        <v>20</v>
      </c>
      <c r="B16" s="119"/>
      <c r="C16" s="120"/>
      <c r="D16" s="121"/>
      <c r="E16" s="110"/>
      <c r="F16" s="111"/>
      <c r="G16" s="112"/>
      <c r="H16" s="110"/>
      <c r="I16" s="111"/>
      <c r="J16" s="112"/>
      <c r="K16" s="110"/>
      <c r="L16" s="111"/>
      <c r="M16" s="112"/>
      <c r="N16" s="110"/>
      <c r="O16" s="111"/>
      <c r="P16" s="112"/>
      <c r="Q16" s="110"/>
      <c r="R16" s="111"/>
      <c r="S16" s="112"/>
    </row>
    <row r="17" spans="1:19" s="56" customFormat="1" x14ac:dyDescent="0.2">
      <c r="A17" s="58" t="s">
        <v>21</v>
      </c>
      <c r="B17" s="119"/>
      <c r="C17" s="120"/>
      <c r="D17" s="121"/>
      <c r="E17" s="110"/>
      <c r="F17" s="111"/>
      <c r="G17" s="112"/>
      <c r="H17" s="110"/>
      <c r="I17" s="111"/>
      <c r="J17" s="112"/>
      <c r="K17" s="110"/>
      <c r="L17" s="111"/>
      <c r="M17" s="112"/>
      <c r="N17" s="110"/>
      <c r="O17" s="111"/>
      <c r="P17" s="112"/>
      <c r="Q17" s="110"/>
      <c r="R17" s="111"/>
      <c r="S17" s="112"/>
    </row>
    <row r="18" spans="1:19" s="56" customFormat="1" x14ac:dyDescent="0.2">
      <c r="A18" s="58" t="s">
        <v>22</v>
      </c>
      <c r="B18" s="119"/>
      <c r="C18" s="120"/>
      <c r="D18" s="121"/>
      <c r="E18" s="110"/>
      <c r="F18" s="111"/>
      <c r="G18" s="112"/>
      <c r="H18" s="110"/>
      <c r="I18" s="111"/>
      <c r="J18" s="112"/>
      <c r="K18" s="110"/>
      <c r="L18" s="111"/>
      <c r="M18" s="112"/>
      <c r="N18" s="110"/>
      <c r="O18" s="111"/>
      <c r="P18" s="112"/>
      <c r="Q18" s="110"/>
      <c r="R18" s="111"/>
      <c r="S18" s="112"/>
    </row>
    <row r="19" spans="1:19" s="60" customFormat="1" ht="7.5" customHeight="1" x14ac:dyDescent="0.2">
      <c r="A19" s="59"/>
      <c r="B19" s="59"/>
      <c r="C19" s="59"/>
      <c r="D19" s="59"/>
      <c r="E19" s="59"/>
      <c r="F19" s="59"/>
      <c r="G19" s="59"/>
      <c r="H19" s="59"/>
      <c r="I19" s="59"/>
      <c r="J19" s="59"/>
      <c r="K19" s="59"/>
      <c r="L19" s="59"/>
      <c r="M19" s="59"/>
      <c r="N19" s="59"/>
      <c r="O19" s="59"/>
      <c r="P19" s="59"/>
      <c r="Q19" s="59"/>
      <c r="R19" s="59"/>
      <c r="S19" s="59"/>
    </row>
    <row r="20" spans="1:19" s="61" customFormat="1" ht="6.75" customHeight="1" x14ac:dyDescent="0.2"/>
    <row r="22" spans="1:19" x14ac:dyDescent="0.2">
      <c r="A22" s="62"/>
      <c r="G22" s="63"/>
      <c r="H22" s="63"/>
    </row>
    <row r="23" spans="1:19" x14ac:dyDescent="0.2">
      <c r="A23" s="64"/>
      <c r="G23" s="63"/>
      <c r="H23" s="63"/>
      <c r="I23" s="63"/>
      <c r="J23" s="63"/>
    </row>
    <row r="24" spans="1:19" s="67" customFormat="1" ht="15" x14ac:dyDescent="0.2">
      <c r="A24" s="65"/>
      <c r="B24" s="122"/>
      <c r="C24" s="122"/>
      <c r="D24" s="66"/>
      <c r="G24" s="68"/>
      <c r="H24" s="68"/>
      <c r="I24" s="68"/>
      <c r="J24" s="68"/>
    </row>
    <row r="25" spans="1:19" s="67" customFormat="1" ht="15" x14ac:dyDescent="0.2">
      <c r="A25" s="65"/>
      <c r="B25" s="122"/>
      <c r="C25" s="122"/>
      <c r="D25" s="66"/>
      <c r="G25" s="68"/>
      <c r="H25" s="68"/>
      <c r="I25" s="68"/>
      <c r="J25" s="68"/>
    </row>
    <row r="26" spans="1:19" s="67" customFormat="1" ht="15" x14ac:dyDescent="0.2">
      <c r="A26" s="65"/>
      <c r="B26" s="122"/>
      <c r="C26" s="122"/>
      <c r="D26" s="66"/>
      <c r="G26" s="68"/>
      <c r="H26" s="68"/>
      <c r="I26" s="68"/>
      <c r="J26" s="68"/>
    </row>
    <row r="27" spans="1:19" s="67" customFormat="1" ht="15" x14ac:dyDescent="0.2">
      <c r="A27" s="65"/>
      <c r="B27" s="122"/>
      <c r="C27" s="122"/>
      <c r="D27" s="66"/>
      <c r="G27" s="68"/>
      <c r="H27" s="68"/>
      <c r="I27" s="68"/>
      <c r="J27" s="68"/>
    </row>
    <row r="28" spans="1:19" s="67" customFormat="1" ht="15" x14ac:dyDescent="0.2">
      <c r="A28" s="65"/>
      <c r="B28" s="122"/>
      <c r="C28" s="122"/>
      <c r="D28" s="66"/>
      <c r="G28" s="68"/>
      <c r="H28" s="68"/>
      <c r="I28" s="68"/>
      <c r="J28" s="68"/>
    </row>
    <row r="29" spans="1:19" x14ac:dyDescent="0.2">
      <c r="A29" s="69"/>
      <c r="B29" s="69"/>
      <c r="C29" s="69"/>
      <c r="G29" s="63"/>
      <c r="H29" s="63"/>
      <c r="I29" s="63"/>
      <c r="J29" s="63"/>
    </row>
    <row r="30" spans="1:19" x14ac:dyDescent="0.2">
      <c r="A30" s="69"/>
      <c r="B30" s="69"/>
      <c r="C30" s="69"/>
      <c r="G30" s="63"/>
      <c r="H30" s="63"/>
      <c r="I30" s="63"/>
      <c r="J30" s="63"/>
    </row>
    <row r="31" spans="1:19" x14ac:dyDescent="0.2">
      <c r="I31" s="63"/>
      <c r="J31" s="63"/>
      <c r="K31" s="63"/>
      <c r="L31" s="63"/>
    </row>
    <row r="32" spans="1:19" x14ac:dyDescent="0.2">
      <c r="I32" s="63"/>
      <c r="J32" s="63"/>
      <c r="K32" s="63"/>
      <c r="L32" s="63"/>
      <c r="M32" s="63"/>
    </row>
    <row r="33" spans="12:13" x14ac:dyDescent="0.2">
      <c r="L33" s="63"/>
      <c r="M33" s="63"/>
    </row>
    <row r="34" spans="12:13" x14ac:dyDescent="0.2">
      <c r="L34" s="63"/>
      <c r="M34" s="63"/>
    </row>
    <row r="35" spans="12:13" x14ac:dyDescent="0.2">
      <c r="L35" s="63"/>
      <c r="M35" s="63"/>
    </row>
    <row r="36" spans="12:13" x14ac:dyDescent="0.2">
      <c r="L36" s="63"/>
      <c r="M36" s="63"/>
    </row>
    <row r="49" spans="1:1" x14ac:dyDescent="0.2">
      <c r="A49" s="70" t="s">
        <v>44</v>
      </c>
    </row>
  </sheetData>
  <mergeCells count="55">
    <mergeCell ref="B24:C24"/>
    <mergeCell ref="B25:C25"/>
    <mergeCell ref="B26:C26"/>
    <mergeCell ref="B27:C27"/>
    <mergeCell ref="B28:C28"/>
    <mergeCell ref="Q18:S18"/>
    <mergeCell ref="B17:D17"/>
    <mergeCell ref="E17:G17"/>
    <mergeCell ref="H17:J17"/>
    <mergeCell ref="K17:M17"/>
    <mergeCell ref="N17:P17"/>
    <mergeCell ref="Q17:S17"/>
    <mergeCell ref="B18:D18"/>
    <mergeCell ref="E18:G18"/>
    <mergeCell ref="H18:J18"/>
    <mergeCell ref="K18:M18"/>
    <mergeCell ref="N18:P18"/>
    <mergeCell ref="Q16:S16"/>
    <mergeCell ref="B15:D15"/>
    <mergeCell ref="E15:G15"/>
    <mergeCell ref="H15:J15"/>
    <mergeCell ref="K15:M15"/>
    <mergeCell ref="N15:P15"/>
    <mergeCell ref="Q15:S15"/>
    <mergeCell ref="B16:D16"/>
    <mergeCell ref="E16:G16"/>
    <mergeCell ref="H16:J16"/>
    <mergeCell ref="K16:M16"/>
    <mergeCell ref="N16:P16"/>
    <mergeCell ref="Q14:S14"/>
    <mergeCell ref="N12:P12"/>
    <mergeCell ref="Q12:S12"/>
    <mergeCell ref="B13:D13"/>
    <mergeCell ref="E13:G13"/>
    <mergeCell ref="H13:J13"/>
    <mergeCell ref="K13:M13"/>
    <mergeCell ref="N13:P13"/>
    <mergeCell ref="Q13:S13"/>
    <mergeCell ref="K12:M12"/>
    <mergeCell ref="B14:D14"/>
    <mergeCell ref="E14:G14"/>
    <mergeCell ref="H14:J14"/>
    <mergeCell ref="K14:M14"/>
    <mergeCell ref="N14:P14"/>
    <mergeCell ref="A7:B7"/>
    <mergeCell ref="B8:I8"/>
    <mergeCell ref="B12:D12"/>
    <mergeCell ref="E12:G12"/>
    <mergeCell ref="H12:J12"/>
    <mergeCell ref="B6:I6"/>
    <mergeCell ref="A1:I1"/>
    <mergeCell ref="A2:I2"/>
    <mergeCell ref="B3:D3"/>
    <mergeCell ref="B4:D4"/>
    <mergeCell ref="A5:B5"/>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Evaluator 1</vt:lpstr>
      <vt:lpstr>Evaluator 2</vt:lpstr>
      <vt:lpstr>Evaluator 3</vt:lpstr>
      <vt:lpstr>Evaluator 4</vt:lpstr>
      <vt:lpstr>Evaluator 5</vt:lpstr>
      <vt:lpstr>Pricing Score Calculation</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Shen, Eric T</cp:lastModifiedBy>
  <cp:lastPrinted>2013-06-21T21:40:12Z</cp:lastPrinted>
  <dcterms:created xsi:type="dcterms:W3CDTF">2013-06-21T21:38:22Z</dcterms:created>
  <dcterms:modified xsi:type="dcterms:W3CDTF">2026-06-08T16:42:21Z</dcterms:modified>
</cp:coreProperties>
</file>